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mc:AlternateContent xmlns:mc="http://schemas.openxmlformats.org/markup-compatibility/2006">
    <mc:Choice Requires="x15">
      <x15ac:absPath xmlns:x15ac="http://schemas.microsoft.com/office/spreadsheetml/2010/11/ac" url="/Users/jean-pierremadjirangue/Desktop/"/>
    </mc:Choice>
  </mc:AlternateContent>
  <xr:revisionPtr revIDLastSave="0" documentId="8_{720BFCF8-ADB0-7E45-9FD4-CBAF74C469A3}" xr6:coauthVersionLast="47" xr6:coauthVersionMax="47" xr10:uidLastSave="{00000000-0000-0000-0000-000000000000}"/>
  <bookViews>
    <workbookView xWindow="0" yWindow="740" windowWidth="30240" windowHeight="18900" xr2:uid="{00000000-000D-0000-FFFF-FFFF00000000}"/>
  </bookViews>
  <sheets>
    <sheet name="ICAHD DUE DIligence"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29" i="3" l="1"/>
  <c r="I7" i="3"/>
  <c r="E15" i="3"/>
  <c r="E16" i="3"/>
  <c r="E146" i="3"/>
  <c r="E147" i="3"/>
  <c r="I8" i="3"/>
  <c r="I9" i="3"/>
  <c r="I10" i="3"/>
  <c r="I11" i="3"/>
  <c r="I12" i="3"/>
  <c r="I13" i="3"/>
  <c r="I24" i="3"/>
  <c r="I25" i="3"/>
  <c r="I26" i="3"/>
  <c r="I27" i="3"/>
  <c r="I28" i="3"/>
  <c r="I39" i="3"/>
  <c r="I40" i="3"/>
  <c r="I41" i="3"/>
  <c r="I42" i="3"/>
  <c r="I43" i="3"/>
  <c r="I56" i="3"/>
  <c r="I57" i="3"/>
  <c r="I59" i="3"/>
  <c r="I60" i="3"/>
  <c r="I62" i="3"/>
  <c r="I63" i="3"/>
  <c r="I65" i="3"/>
  <c r="I66" i="3"/>
  <c r="I67" i="3"/>
  <c r="I68" i="3"/>
  <c r="I69" i="3"/>
  <c r="I70" i="3"/>
  <c r="I72" i="3"/>
  <c r="I74" i="3"/>
  <c r="I75" i="3"/>
  <c r="I76" i="3"/>
  <c r="I77" i="3"/>
  <c r="I79" i="3"/>
  <c r="I81" i="3"/>
  <c r="I82" i="3"/>
  <c r="I94" i="3"/>
  <c r="I95" i="3"/>
  <c r="I96" i="3"/>
  <c r="I97" i="3"/>
  <c r="I99" i="3"/>
  <c r="I100" i="3"/>
  <c r="I111" i="3"/>
  <c r="I112" i="3"/>
  <c r="I113" i="3"/>
  <c r="I114" i="3"/>
  <c r="I115" i="3"/>
  <c r="I128" i="3"/>
  <c r="I130" i="3"/>
  <c r="I131" i="3"/>
  <c r="I132" i="3"/>
  <c r="I133" i="3"/>
  <c r="I135" i="3"/>
  <c r="E145" i="3"/>
  <c r="E137" i="3"/>
  <c r="E138" i="3"/>
  <c r="E136" i="3"/>
  <c r="E117" i="3"/>
  <c r="E118" i="3"/>
  <c r="E116" i="3"/>
  <c r="E102" i="3"/>
  <c r="E103" i="3"/>
  <c r="E101" i="3"/>
  <c r="E84" i="3"/>
  <c r="E85" i="3"/>
  <c r="E83" i="3"/>
  <c r="E45" i="3"/>
  <c r="E46" i="3"/>
  <c r="E44" i="3"/>
  <c r="E30" i="3"/>
  <c r="E31" i="3"/>
  <c r="E29" i="3"/>
  <c r="J15" i="3"/>
  <c r="J16" i="3"/>
  <c r="J17" i="3"/>
  <c r="J18" i="3"/>
  <c r="J19" i="3"/>
  <c r="E14" i="3"/>
  <c r="J30" i="3"/>
  <c r="J31" i="3"/>
  <c r="J32" i="3"/>
  <c r="J33" i="3"/>
  <c r="J34" i="3"/>
  <c r="E47" i="3"/>
  <c r="E48" i="3"/>
  <c r="E17" i="3"/>
  <c r="E18" i="3"/>
  <c r="E19" i="3"/>
  <c r="E119" i="3"/>
  <c r="E120" i="3"/>
  <c r="J45" i="3"/>
  <c r="J46" i="3"/>
  <c r="J47" i="3"/>
  <c r="J48" i="3"/>
  <c r="J49" i="3"/>
  <c r="J137" i="3"/>
  <c r="J138" i="3"/>
  <c r="J139" i="3"/>
  <c r="J140" i="3"/>
  <c r="J141" i="3"/>
  <c r="E86" i="3"/>
  <c r="E87" i="3"/>
  <c r="J84" i="3"/>
  <c r="J85" i="3"/>
  <c r="J86" i="3"/>
  <c r="J87" i="3"/>
  <c r="J88" i="3"/>
  <c r="E104" i="3"/>
  <c r="E105" i="3"/>
  <c r="E32" i="3"/>
  <c r="E33" i="3"/>
  <c r="J117" i="3"/>
  <c r="J118" i="3"/>
  <c r="J119" i="3"/>
  <c r="J120" i="3"/>
  <c r="J121" i="3"/>
  <c r="E139" i="3"/>
  <c r="E140" i="3"/>
  <c r="J102" i="3"/>
  <c r="J103" i="3"/>
  <c r="J104" i="3"/>
  <c r="J105" i="3"/>
  <c r="J106" i="3"/>
  <c r="J146" i="3"/>
  <c r="J147" i="3"/>
  <c r="J148" i="3"/>
  <c r="J149" i="3"/>
  <c r="J150" i="3"/>
  <c r="E121" i="3"/>
  <c r="E141" i="3"/>
  <c r="E49" i="3"/>
  <c r="E34" i="3"/>
  <c r="E148" i="3"/>
  <c r="E149" i="3"/>
  <c r="E150" i="3"/>
  <c r="E88" i="3"/>
  <c r="E106" i="3"/>
</calcChain>
</file>

<file path=xl/sharedStrings.xml><?xml version="1.0" encoding="utf-8"?>
<sst xmlns="http://schemas.openxmlformats.org/spreadsheetml/2006/main" count="260" uniqueCount="113">
  <si>
    <t>Key question</t>
  </si>
  <si>
    <t>Key question weighting</t>
  </si>
  <si>
    <t>X</t>
  </si>
  <si>
    <t>Oui</t>
  </si>
  <si>
    <t>Non</t>
  </si>
  <si>
    <r>
      <t xml:space="preserve">Domaine considéré
</t>
    </r>
    <r>
      <rPr>
        <i/>
        <sz val="10"/>
        <rFont val="Arial"/>
        <family val="2"/>
      </rPr>
      <t xml:space="preserve">(Les questions importantes sont en </t>
    </r>
    <r>
      <rPr>
        <b/>
        <i/>
        <sz val="10"/>
        <rFont val="Arial"/>
        <family val="2"/>
      </rPr>
      <t>gras)</t>
    </r>
  </si>
  <si>
    <t>Evaluation des risques</t>
  </si>
  <si>
    <t>Points de risque</t>
  </si>
  <si>
    <t xml:space="preserve">Remarques/observations </t>
  </si>
  <si>
    <t>1.   Partenaire d'exécution</t>
  </si>
  <si>
    <t>1.1  Le PE est-il légalement enregistré? Dans l’affirmative, respecte-t-il les conditions d’enregistrement ? Veuillez noter le statut juridique/ l’enregistrement de l’entité.</t>
  </si>
  <si>
    <t>Nombre total de questions dans le domaine considéré :</t>
  </si>
  <si>
    <t xml:space="preserve">Nombre total de questions applicables au domaine considéré: </t>
  </si>
  <si>
    <t>Nombre total de questions importantes applicables au domaine considéré: :</t>
  </si>
  <si>
    <t>Nombre total de points de risque :</t>
  </si>
  <si>
    <t>Note du risque</t>
  </si>
  <si>
    <t>Cote de risque dans le domaine considéré</t>
  </si>
  <si>
    <t>2.    Gestion du programme</t>
  </si>
  <si>
    <t>2.2. Est-ce que les plans de travail précisent les résultats attendus et les activités à mener pour obtenir des résultats, avec un calendrier et un budget bien définis pour les activités?</t>
  </si>
  <si>
    <t>Nombre total de questions importantes applicables au domaine considéré:</t>
  </si>
  <si>
    <t>3.   Structure organisationnelle et dotation en personnel</t>
  </si>
  <si>
    <t>4.   Politiques et procédures comptables</t>
  </si>
  <si>
    <t xml:space="preserve">4a. Généralités </t>
  </si>
  <si>
    <t>4c. Système de budgétisation</t>
  </si>
  <si>
    <t xml:space="preserve">4d. Paiements </t>
  </si>
  <si>
    <t>4e. Politiques et procédures</t>
  </si>
  <si>
    <t>4f. Trésorerie et banques</t>
  </si>
  <si>
    <t>4g.  Autres bureaux ou entités</t>
  </si>
  <si>
    <t xml:space="preserve">4h.  Audit interne </t>
  </si>
  <si>
    <t>5.   Immobilisations et stocks</t>
  </si>
  <si>
    <t>5a. Protection des actifs</t>
  </si>
  <si>
    <t>5.1 Y a-t-il un système de protection adéquat pour éviter que les actifs soient l’objet de fraudes, de gaspillages ou d’abus ?</t>
  </si>
  <si>
    <t>5.2 Les registres auxiliaires des immobilisations et des stocks sont-ils à jour et font-ils l’objet de rapprochements avec le compte collectif ?</t>
  </si>
  <si>
    <t xml:space="preserve">5.3 Des inventaires physiques des immobilisations et des stocks sont-ils effectués périodiquement ? Dans l’affirmative, veuillez préciser. </t>
  </si>
  <si>
    <t xml:space="preserve">5.4 Les immobilisations et les stocks sont-ils couverts par des polices d’assurance adéquates ? </t>
  </si>
  <si>
    <t>5b. Entreposage et gestion des stocks</t>
  </si>
  <si>
    <t>6. Rapport financier et suivi</t>
  </si>
  <si>
    <t>6.1  Le PE a t-il déterminé des procédures d'établissement de rapports financiers qui précisent les types de rapports qui doivent être préparés, le système source pour les rapports importants, la fréquence de la préparation, leur contenu et leur utulisation ?</t>
  </si>
  <si>
    <t>6.3  L’ensemble des états financiers du PE est-il régulièrement audité par un auditeur indépendant conformément aux normes d'audit nationales ou internationales appropriées? Dans l’affirmative, veuillez précisez les références de l'auditeur.</t>
  </si>
  <si>
    <t>7.    Passation de marchés et Attribution de Contrat</t>
  </si>
  <si>
    <t>7a. Passation de marchés</t>
  </si>
  <si>
    <t>7.1 Le PE dispose-t-il de politiques et procédures écrites en matière de passation de marchés?</t>
  </si>
  <si>
    <t>Nombre total de questions dans le domaine considéré:</t>
  </si>
  <si>
    <t>Nombre total de questions applicables au domaine considéré:</t>
  </si>
  <si>
    <t>Nombre total de points de risques:</t>
  </si>
  <si>
    <t>Cote de risque du domaine considéré</t>
  </si>
  <si>
    <t>TOTAUX</t>
  </si>
  <si>
    <t>Nombre total de questions</t>
  </si>
  <si>
    <t>Nombre total de questions applicables:</t>
  </si>
  <si>
    <t>Nombre total de questions importantes applicables:</t>
  </si>
  <si>
    <t>Nombre total de points de risques</t>
  </si>
  <si>
    <t>Note de risque total</t>
  </si>
  <si>
    <t>Cote de risque globale</t>
  </si>
  <si>
    <t>Note la plus faible possible</t>
  </si>
  <si>
    <t>Note la plus élevée possible</t>
  </si>
  <si>
    <t>Largeur de l'assiette</t>
  </si>
  <si>
    <t>Risque faible: note en-dessous</t>
  </si>
  <si>
    <t>Risque modéré: note en-dessous</t>
  </si>
  <si>
    <t>Risque significatif: note en-dessous</t>
  </si>
  <si>
    <t>4b. Séparation des tâches</t>
  </si>
  <si>
    <t xml:space="preserve">N/A </t>
  </si>
  <si>
    <t>N/A</t>
  </si>
  <si>
    <r>
      <t>7b. Gestion des contrats - À remplir uniquement pour les PE qui gèrent des contrats importants  dans le cadre de la mise en œuvre du programme.</t>
    </r>
    <r>
      <rPr>
        <b/>
        <i/>
        <sz val="10"/>
        <color rgb="FFFF0000"/>
        <rFont val="Arial"/>
        <family val="2"/>
      </rPr>
      <t xml:space="preserve"> Sinon choisissez N/A pour l'évaluation des risques</t>
    </r>
  </si>
  <si>
    <r>
      <t xml:space="preserve">2.1. Est-ce que le PE possède et utilise des politiques </t>
    </r>
    <r>
      <rPr>
        <sz val="10"/>
        <rFont val="Arial"/>
        <family val="2"/>
      </rPr>
      <t>écrites</t>
    </r>
    <r>
      <rPr>
        <sz val="10"/>
        <color rgb="FF000000"/>
        <rFont val="Arial"/>
        <family val="2"/>
      </rPr>
      <t xml:space="preserve"> , des procédures et d'autres outils suffisamment détaillés (par exemple la liste pour l’élaboration d’un projet, les modèles de plans de travail, le calendrier de planification du travail) pour élaborer des programmes et des plans?</t>
    </r>
  </si>
  <si>
    <r>
      <t>3.1 Êtes-ce que les</t>
    </r>
    <r>
      <rPr>
        <b/>
        <sz val="10"/>
        <rFont val="Arial"/>
        <family val="2"/>
      </rPr>
      <t xml:space="preserve"> pratiques relatives a la gestion du personnel </t>
    </r>
    <r>
      <rPr>
        <b/>
        <sz val="10"/>
        <color rgb="FF000000"/>
        <rFont val="Arial"/>
        <family val="2"/>
      </rPr>
      <t>du PE sont clairement définies et suivies, et sont-elles en conformité avec les principes de transparence et de compétitivité?</t>
    </r>
  </si>
  <si>
    <r>
      <t xml:space="preserve">6.4  </t>
    </r>
    <r>
      <rPr>
        <b/>
        <sz val="10"/>
        <rFont val="Arial"/>
        <family val="2"/>
      </rPr>
      <t>Des problemes graves relatifs a des depenses inelligibles sur des fonds de donateurs ont ils ete releves dans les rapports d'audits du partenaire durant ces cinq dernieres annees ?)</t>
    </r>
  </si>
  <si>
    <t>Partenaire d'exécution:</t>
  </si>
  <si>
    <t>Date:</t>
  </si>
  <si>
    <t xml:space="preserve">4.1  Le PE dispose-t-il d’un système comptable permettant l’enregistrement adéquat des transactions financières </t>
  </si>
  <si>
    <t xml:space="preserve">5.5. Le PE dispose t-il d'installations physique d'entreposage? </t>
  </si>
  <si>
    <t>6.2 Est-ce que le PE prépare l’ensemble des états financiers?</t>
  </si>
  <si>
    <t>1.2  Le PE est-il soumis à  des obligations de rapports statutaires? Dans l’affirmative, s'est-il conformé aux dites exigences durant les trois exercices précédents?</t>
  </si>
  <si>
    <t>1.3 L’organe directeur se rencontre t-il régulièrement et exerce t-il des fonctions de supervision?</t>
  </si>
  <si>
    <t>1.4 Le PE peut-il facilement recevoir des fonds ? Y a-t-il eu par le passé des problèmes graves concernant la réception de fonds par le PE, en particulier lorsque les fonds provenaient de partenaires ?</t>
  </si>
  <si>
    <t xml:space="preserve">1.5 Existe-t-il des procédures judiciaires en cours contre le PE ou des litiges matériels / significatifs en cours avec les fournisseurs / sous-traitants?
Dans l’affirmative,  indiquez les mesures prises par le PE pour résoudre la question de la procédure judiciaire.
</t>
  </si>
  <si>
    <t>1.6 Le PE a-t-il établi une politique spécifique de lutte contre la fraude et la corruption ?</t>
  </si>
  <si>
    <t xml:space="preserve">1.7 Le PE dispose t-il d'une politique PSEA (Contre les abus sexuels ) ? </t>
  </si>
  <si>
    <t>2.3 Est-ce que le PE possède et utilise des politiques, procédures, directives et autres outils (listes de vérification, modèles) suffisamment détaillés pour le suivi et l'évaluation?</t>
  </si>
  <si>
    <r>
      <t>2.4 Le PE dispose t-il de cadre de S &amp; E pour ses programmes, avec des indicateurs, des données de référence et des cibles pour assurer le suivi de l’atteinte des résultats du programme?</t>
    </r>
    <r>
      <rPr>
        <sz val="10"/>
        <color theme="1"/>
        <rFont val="Century Gothic"/>
        <family val="2"/>
      </rPr>
      <t> </t>
    </r>
  </si>
  <si>
    <t>2.5 Est-ce que le PE effectue et documente les activités de suivi régulières telles que les réunions d'évaluation, les visites de site des projets, etc.</t>
  </si>
  <si>
    <t xml:space="preserve">3.2 La structure organisationnelle du service financier / de gestion du programme et la compétence du personnel  sont-elles adaptées (qualification) en lien avec les activités du PE? </t>
  </si>
  <si>
    <t>3.3  La fonction comptabilité / finance du PE est-elle adéquatement dotée en personnel pour garantir que des contrôles suffisants sont en place pour gérer les fonds de l’agence ?</t>
  </si>
  <si>
    <r>
      <t xml:space="preserve">3.4 </t>
    </r>
    <r>
      <rPr>
        <sz val="10"/>
        <rFont val="Arial"/>
        <family val="2"/>
      </rPr>
      <t xml:space="preserve"> Le PE a-t-il des politiques de formation du personnel comptable/financier/de programme ?  Est-ce que les formations nécessaires sont effectuées ?</t>
    </r>
  </si>
  <si>
    <t>3.5 Est-ce que le PE dispose d’un cadre de contrôle interne défini et documenté ? Ce cadre est-il partagé et mis à la disposition du personnel et régulièrement mis à jour. Dans l’affirmative, veuillez préciser.</t>
  </si>
  <si>
    <t>4.2  Tous les documents comptables et pièces justificatives sont-ils conservés de façon permanente dans un système déterminé qui permet aux utilisateurs autorisés d’y accéder facilement ?</t>
  </si>
  <si>
    <t>4.3 Les responsabilités fonctionnelles suivantes sont-elles assumées par différents services ou personnes : a) autorisation d’effectuer une transaction ; b) enregistrement de la transaction ; c) conservation des actifs liés à la transaction ?</t>
  </si>
  <si>
    <t>4.4  Les fonctions de commande, de réception, de comptabilisation et de paiement des biens et services sont-elles séparées de façon appropriée ?</t>
  </si>
  <si>
    <t>4.5 Des budgets sont-ils préparés pour toutes les activités importantes de façon suffisamment détaillée pour constituer des outils utiles qui permettent d’en suivre l’exécution ?</t>
  </si>
  <si>
    <t>4.6 Les dépenses effectives sont-elles comparées au budget avec une fréquence raisonnable ? Des explications sont-elles requises en cas d’écarts significatifs par rapport au budget ?</t>
  </si>
  <si>
    <t>4.7 Les procédures de traitement des factures prévoient-elles:
·         que des copies des bons de commande et des bons de réception doivent être obtenues directement auprès des services émetteurs ?
·         la comparaison des quantités, prix et conditions indiqués sur les factures avec ceux qui sont indiqués sur les bons de commande et avec l’enregistrement des biens effectivement reçus ?
·         la vérification de l’exactitude des calculs?</t>
  </si>
  <si>
    <r>
      <t>4.8 Les paiements sont-ils approuvés de manière appropriée? Le PE dispose t-il d’</t>
    </r>
    <r>
      <rPr>
        <b/>
        <sz val="10"/>
        <rFont val="Arial"/>
        <family val="2"/>
      </rPr>
      <t>une table d'autorité relative aux paiements</t>
    </r>
    <r>
      <rPr>
        <b/>
        <sz val="10"/>
        <color rgb="FF000000"/>
        <rFont val="Arial"/>
        <family val="2"/>
      </rPr>
      <t>?</t>
    </r>
  </si>
  <si>
    <t>4.9 Toutes les factures sont-elles estampillées « PAYÉE », approuvées et clairement revêtues des mentions nécessaires aux fins d’attribution d’un code de projet et d’un code d'imputation comptable?</t>
  </si>
  <si>
    <t xml:space="preserve">4.10 Des contrôles existent-ils pour la préparation et l’approbation des frais de personnel ? Les changements de personnel sont-ils dûment autorisés ? </t>
  </si>
  <si>
    <t>4.11 Existe t-il des contrôles pour veiller à ce que les coûts directs des salaires du personnel reflètent le montant réel du temps consacré par le personnel sur un projet?</t>
  </si>
  <si>
    <t>4.12 Existe-t-il des contrôles pour les catégories de dépenses qui ne proviennent pas du paiement de factures, telles que les indemnités journalières de subsistance (DSA), le transport et la répartition des coûts internes ?</t>
  </si>
  <si>
    <t>4.13 Le PE dispose t-il d’un manuel de politiques et procédures adéquat et est-il disponible pour le personnel concerné?</t>
  </si>
  <si>
    <t>4.14 Le PE a-t-il besoin d’une double signature / autorisation pour les transactions bancaires? Est-ce que les nouveaux signataires sont approuvés à un niveau adéquat et les mises à jour sont-elles effectuées à temps opportun au départ des signataires?</t>
  </si>
  <si>
    <t>4.15 Le PE tient-il un livre de caisse adéquat et à jour, où sont consignés les recettes et les paiements ?</t>
  </si>
  <si>
    <t xml:space="preserve">4.16 Les soldes bancaires et le grand livre de caisse font-ils l’objet d’un rapprochement tous les mois et sont-ils approuvés de manière appropriée ? Des explications sont-elles fournies pour justifier les éléments de rapprochement importants et inhabituels ? </t>
  </si>
  <si>
    <t>4.17 Existe-t-il des dépenses importantes qui sont payées en espèces? Dans l’affirmative, le PE effectue t-il les contrôles adéquats sur ces paiements en espèces?</t>
  </si>
  <si>
    <t>4.18 Le PE dispose-t-il un processus pour s’assurer que les dépenses d’autres bureaux/entités sont conformes au plan de travail et / ou aux accords contractuels?</t>
  </si>
  <si>
    <t xml:space="preserve">4.19  le PE dispose t-il d'un système de contrôle interne? </t>
  </si>
  <si>
    <t>4.20 Le PE met-il en application les recommandations des auditeurs internes?</t>
  </si>
  <si>
    <t>5.6 Le PE possède t-il un système de gestion des stocks qui lui permet d’effectuer le suivi de la distribution de fournitures?</t>
  </si>
  <si>
    <t>6.5  Le système de gestion financière est-il informatisé ?</t>
  </si>
  <si>
    <t>7.2 Le PE exige-t-il des autorisations écrites ou  électroniques  du système pour les achats? Si oui, examinez si les seuils d'autorisation sont appropriés.</t>
  </si>
  <si>
    <t>7.3 Le PE obtient-il des autorisations suffisantes avant de signer un contrat?</t>
  </si>
  <si>
    <t>7.4 Le PE a-t-il un processus bien défini pour l’approvisionnement préalable des fournisseurs ? Les méthodes formelles de passation de marchés comprennent-elles une diffusion large des projets de marché ?</t>
  </si>
  <si>
    <t>7.5 Le PE dispose-t-il d’un processus bien défini pour s’assurer de la soumission et de l’évaluation des offres de manière sûre et transparente ? Dans l’affirmative, décrivez le processus.</t>
  </si>
  <si>
    <t>7.6 Lorsqu’un appel d’offres a été publié, le PE attribue-il le contrat en se basant sur les exigences énoncées dans la documentation d’appel d’offres, et qui tient compte de l’expertise technique et du coût?</t>
  </si>
  <si>
    <t>7.7 Existe t-il un personnel qui ait été responsabilisé exclusivement pour gérer les contrats ou surveiller leur expirations?</t>
  </si>
  <si>
    <t xml:space="preserve">Manuel de micro-évaluation </t>
  </si>
  <si>
    <t>Pays: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</si>
</sst>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0"/>
  </numFmts>
  <fonts count="18" x14ac:knownFonts="1">
    <font>
      <sz val="10"/>
      <color theme="1"/>
      <name val="Arial"/>
      <family val="2"/>
    </font>
    <font>
      <sz val="10"/>
      <color theme="1"/>
      <name val="Arial"/>
      <family val="2"/>
    </font>
    <font>
      <b/>
      <sz val="10"/>
      <color theme="1"/>
      <name val="Arial"/>
      <family val="2"/>
    </font>
    <font>
      <b/>
      <sz val="10"/>
      <name val="Arial"/>
      <family val="2"/>
    </font>
    <font>
      <b/>
      <sz val="12"/>
      <color rgb="FF0070C0"/>
      <name val="Arial"/>
      <family val="2"/>
    </font>
    <font>
      <sz val="10"/>
      <color rgb="FF000000"/>
      <name val="Arial"/>
      <family val="2"/>
    </font>
    <font>
      <sz val="10"/>
      <name val="Arial"/>
      <family val="2"/>
    </font>
    <font>
      <i/>
      <sz val="10"/>
      <name val="Arial"/>
      <family val="2"/>
    </font>
    <font>
      <i/>
      <sz val="10"/>
      <color rgb="FF000000"/>
      <name val="Arial"/>
      <family val="2"/>
    </font>
    <font>
      <b/>
      <sz val="10"/>
      <color rgb="FF000000"/>
      <name val="Arial"/>
      <family val="2"/>
    </font>
    <font>
      <b/>
      <i/>
      <sz val="10"/>
      <color rgb="FF000000"/>
      <name val="Arial"/>
      <family val="2"/>
    </font>
    <font>
      <b/>
      <i/>
      <sz val="10"/>
      <name val="Arial"/>
      <family val="2"/>
    </font>
    <font>
      <sz val="10"/>
      <color theme="1"/>
      <name val="Century Gothic"/>
      <family val="2"/>
    </font>
    <font>
      <b/>
      <i/>
      <sz val="10"/>
      <color rgb="FF0070C0"/>
      <name val="Arial"/>
      <family val="2"/>
    </font>
    <font>
      <sz val="10"/>
      <color theme="0" tint="-0.14999847407452621"/>
      <name val="Arial"/>
      <family val="2"/>
    </font>
    <font>
      <i/>
      <sz val="10"/>
      <color theme="0" tint="-0.14999847407452621"/>
      <name val="Arial"/>
      <family val="2"/>
    </font>
    <font>
      <b/>
      <i/>
      <sz val="10"/>
      <color rgb="FFFF0000"/>
      <name val="Arial"/>
      <family val="2"/>
    </font>
    <font>
      <b/>
      <sz val="12"/>
      <color theme="3" tint="0.39997558519241921"/>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rgb="FF8DB3E2"/>
        <bgColor indexed="64"/>
      </patternFill>
    </fill>
    <fill>
      <patternFill patternType="solid">
        <fgColor rgb="FFDBE5F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tint="0.39997558519241921"/>
        <bgColor indexed="64"/>
      </patternFill>
    </fill>
  </fills>
  <borders count="21">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0070C0"/>
      </left>
      <right/>
      <top/>
      <bottom/>
      <diagonal/>
    </border>
    <border>
      <left/>
      <right style="thin">
        <color rgb="FF0070C0"/>
      </right>
      <top/>
      <bottom/>
      <diagonal/>
    </border>
    <border>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style="medium">
        <color rgb="FF0070C0"/>
      </right>
      <top/>
      <bottom style="medium">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13">
    <xf numFmtId="0" fontId="0" fillId="0" borderId="0" xfId="0"/>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0" fillId="2" borderId="0" xfId="0" applyFill="1"/>
    <xf numFmtId="0" fontId="5" fillId="5" borderId="1"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center" vertical="top" wrapText="1"/>
    </xf>
    <xf numFmtId="0" fontId="5" fillId="6" borderId="8" xfId="0" applyFont="1" applyFill="1" applyBorder="1" applyAlignment="1">
      <alignment horizontal="justify" vertical="top" wrapText="1"/>
    </xf>
    <xf numFmtId="0" fontId="9" fillId="6" borderId="4" xfId="0" applyFont="1" applyFill="1" applyBorder="1" applyAlignment="1">
      <alignment horizontal="left" vertical="top" wrapText="1"/>
    </xf>
    <xf numFmtId="0" fontId="9" fillId="6" borderId="0" xfId="0" applyFont="1" applyFill="1" applyAlignment="1">
      <alignment horizontal="center" vertical="top" wrapText="1"/>
    </xf>
    <xf numFmtId="0" fontId="5" fillId="6" borderId="0" xfId="0" applyFont="1" applyFill="1" applyAlignment="1">
      <alignment horizontal="justify" vertical="top" wrapText="1"/>
    </xf>
    <xf numFmtId="0" fontId="9" fillId="6" borderId="10" xfId="0" applyFont="1" applyFill="1" applyBorder="1" applyAlignment="1">
      <alignment vertical="top" wrapText="1"/>
    </xf>
    <xf numFmtId="0" fontId="9" fillId="6" borderId="11" xfId="0" applyFont="1" applyFill="1" applyBorder="1" applyAlignment="1">
      <alignment horizontal="center" vertical="top" wrapText="1"/>
    </xf>
    <xf numFmtId="0" fontId="9" fillId="6" borderId="12" xfId="0" applyFont="1" applyFill="1" applyBorder="1" applyAlignment="1">
      <alignment vertical="top" wrapText="1"/>
    </xf>
    <xf numFmtId="0" fontId="9" fillId="6" borderId="13" xfId="0" applyFont="1" applyFill="1" applyBorder="1" applyAlignment="1">
      <alignment horizontal="center" vertical="top" wrapText="1"/>
    </xf>
    <xf numFmtId="0" fontId="0" fillId="0" borderId="1" xfId="0"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5" fillId="0" borderId="1" xfId="0" quotePrefix="1" applyFont="1" applyBorder="1" applyAlignment="1" applyProtection="1">
      <alignment horizontal="left" vertical="top" wrapText="1"/>
      <protection locked="0"/>
    </xf>
    <xf numFmtId="0" fontId="10" fillId="0" borderId="0" xfId="0" applyFont="1" applyAlignment="1">
      <alignment horizontal="left" vertical="top" wrapText="1"/>
    </xf>
    <xf numFmtId="0" fontId="8" fillId="0" borderId="0" xfId="0" applyFont="1" applyAlignment="1">
      <alignment horizontal="justify" vertical="top" wrapText="1"/>
    </xf>
    <xf numFmtId="0" fontId="9" fillId="0" borderId="0" xfId="0" applyFont="1" applyAlignment="1">
      <alignment horizontal="center" vertical="top" wrapText="1"/>
    </xf>
    <xf numFmtId="0" fontId="5" fillId="0" borderId="0" xfId="0" applyFont="1" applyAlignment="1">
      <alignment horizontal="left" vertical="top" wrapText="1"/>
    </xf>
    <xf numFmtId="0" fontId="0" fillId="0" borderId="0" xfId="0" applyAlignment="1">
      <alignment horizontal="left" vertical="top"/>
    </xf>
    <xf numFmtId="0" fontId="0" fillId="0" borderId="0" xfId="0" applyAlignment="1">
      <alignment vertical="top"/>
    </xf>
    <xf numFmtId="0" fontId="0" fillId="0" borderId="0" xfId="0" applyAlignment="1">
      <alignment horizontal="center" vertical="top"/>
    </xf>
    <xf numFmtId="0" fontId="6" fillId="5" borderId="1" xfId="0" applyFont="1" applyFill="1" applyBorder="1" applyAlignment="1">
      <alignment horizontal="left" vertical="top" wrapText="1"/>
    </xf>
    <xf numFmtId="0" fontId="14" fillId="6" borderId="8" xfId="0" applyFont="1" applyFill="1" applyBorder="1" applyAlignment="1">
      <alignment horizontal="justify" vertical="top" wrapText="1"/>
    </xf>
    <xf numFmtId="0" fontId="15" fillId="6" borderId="8" xfId="0" applyFont="1" applyFill="1" applyBorder="1" applyAlignment="1">
      <alignment horizontal="right" vertical="top"/>
    </xf>
    <xf numFmtId="165" fontId="15" fillId="6" borderId="9" xfId="1" applyNumberFormat="1" applyFont="1" applyFill="1" applyBorder="1" applyAlignment="1" applyProtection="1">
      <alignment horizontal="left" vertical="top" wrapText="1"/>
    </xf>
    <xf numFmtId="0" fontId="14" fillId="6" borderId="0" xfId="0" applyFont="1" applyFill="1" applyAlignment="1">
      <alignment horizontal="justify" vertical="top" wrapText="1"/>
    </xf>
    <xf numFmtId="0" fontId="15" fillId="6" borderId="0" xfId="0" applyFont="1" applyFill="1" applyAlignment="1">
      <alignment horizontal="right" vertical="top"/>
    </xf>
    <xf numFmtId="165" fontId="15" fillId="6" borderId="5" xfId="1" applyNumberFormat="1" applyFont="1" applyFill="1" applyBorder="1" applyAlignment="1" applyProtection="1">
      <alignment horizontal="left" vertical="top" wrapText="1"/>
    </xf>
    <xf numFmtId="0" fontId="14" fillId="6" borderId="0" xfId="0" applyFont="1" applyFill="1"/>
    <xf numFmtId="0" fontId="14" fillId="6" borderId="14" xfId="0" applyFont="1" applyFill="1" applyBorder="1"/>
    <xf numFmtId="0" fontId="15" fillId="6" borderId="14" xfId="0" applyFont="1" applyFill="1" applyBorder="1" applyAlignment="1">
      <alignment horizontal="right" vertical="top"/>
    </xf>
    <xf numFmtId="165" fontId="15" fillId="6" borderId="15" xfId="1" applyNumberFormat="1" applyFont="1" applyFill="1" applyBorder="1" applyAlignment="1" applyProtection="1">
      <alignment horizontal="left" vertical="top" wrapText="1"/>
    </xf>
    <xf numFmtId="0" fontId="0" fillId="6" borderId="0" xfId="0" applyFill="1"/>
    <xf numFmtId="0" fontId="0" fillId="6" borderId="14" xfId="0" applyFill="1" applyBorder="1"/>
    <xf numFmtId="0" fontId="0" fillId="0" borderId="1" xfId="0" quotePrefix="1" applyBorder="1" applyAlignment="1" applyProtection="1">
      <alignment horizontal="left" vertical="top" wrapText="1"/>
      <protection locked="0"/>
    </xf>
    <xf numFmtId="0" fontId="9" fillId="7" borderId="1" xfId="0" applyFont="1" applyFill="1" applyBorder="1" applyAlignment="1">
      <alignment horizontal="left" vertical="top" wrapText="1"/>
    </xf>
    <xf numFmtId="0" fontId="0" fillId="7" borderId="1" xfId="0"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left" vertical="top" wrapText="1"/>
      <protection locked="0"/>
    </xf>
    <xf numFmtId="0" fontId="1" fillId="7" borderId="1" xfId="0" applyFont="1" applyFill="1" applyBorder="1" applyAlignment="1" applyProtection="1">
      <alignment horizontal="left" vertical="top" wrapText="1"/>
      <protection locked="0"/>
    </xf>
    <xf numFmtId="0" fontId="0" fillId="7" borderId="1" xfId="0" applyFill="1" applyBorder="1" applyAlignment="1" applyProtection="1">
      <alignment horizontal="left" vertical="top" wrapText="1"/>
      <protection locked="0"/>
    </xf>
    <xf numFmtId="0" fontId="0" fillId="7" borderId="1" xfId="0" quotePrefix="1" applyFill="1" applyBorder="1" applyAlignment="1" applyProtection="1">
      <alignment horizontal="left" vertical="top" wrapText="1"/>
      <protection locked="0"/>
    </xf>
    <xf numFmtId="0" fontId="0" fillId="0" borderId="0" xfId="0" applyAlignment="1">
      <alignment horizontal="right" vertical="top"/>
    </xf>
    <xf numFmtId="0" fontId="0" fillId="8" borderId="19" xfId="0" applyFill="1" applyBorder="1" applyAlignment="1">
      <alignment horizontal="left" vertical="top"/>
    </xf>
    <xf numFmtId="0" fontId="0" fillId="8" borderId="19" xfId="0" applyFill="1" applyBorder="1" applyAlignment="1">
      <alignment vertical="top"/>
    </xf>
    <xf numFmtId="0" fontId="0" fillId="8" borderId="20" xfId="0" applyFill="1" applyBorder="1" applyAlignment="1">
      <alignment horizontal="center" vertical="top"/>
    </xf>
    <xf numFmtId="0" fontId="0" fillId="5" borderId="1" xfId="0"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top" wrapText="1"/>
      <protection locked="0"/>
    </xf>
    <xf numFmtId="0" fontId="5" fillId="5" borderId="2" xfId="0" applyFont="1" applyFill="1" applyBorder="1" applyAlignment="1" applyProtection="1">
      <alignment horizontal="left" vertical="top" wrapText="1"/>
      <protection locked="0"/>
    </xf>
    <xf numFmtId="0" fontId="1" fillId="5" borderId="1" xfId="0" applyFont="1" applyFill="1" applyBorder="1" applyAlignment="1" applyProtection="1">
      <alignment horizontal="left" vertical="top" wrapText="1"/>
      <protection locked="0"/>
    </xf>
    <xf numFmtId="0" fontId="0" fillId="9" borderId="0" xfId="0" applyFill="1" applyAlignment="1">
      <alignment horizontal="center" vertical="top"/>
    </xf>
    <xf numFmtId="0" fontId="2" fillId="9" borderId="0" xfId="0" applyFont="1" applyFill="1" applyAlignment="1">
      <alignment horizontal="left" vertical="top"/>
    </xf>
    <xf numFmtId="0" fontId="2" fillId="9" borderId="0" xfId="0" applyFont="1" applyFill="1" applyAlignment="1">
      <alignment vertical="top"/>
    </xf>
    <xf numFmtId="0" fontId="3" fillId="5"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0" fillId="5" borderId="1" xfId="0" applyFill="1" applyBorder="1" applyAlignment="1">
      <alignment horizontal="left" vertical="top" wrapText="1"/>
    </xf>
    <xf numFmtId="0" fontId="2" fillId="5" borderId="1" xfId="0" applyFont="1" applyFill="1" applyBorder="1" applyAlignment="1">
      <alignment horizontal="left" vertical="top" wrapText="1"/>
    </xf>
    <xf numFmtId="0" fontId="6" fillId="5" borderId="7" xfId="0" applyFont="1" applyFill="1" applyBorder="1" applyAlignment="1">
      <alignment horizontal="left" vertical="top" wrapText="1"/>
    </xf>
    <xf numFmtId="0" fontId="2" fillId="8" borderId="18" xfId="0" applyFont="1" applyFill="1" applyBorder="1" applyAlignment="1">
      <alignment vertical="top"/>
    </xf>
    <xf numFmtId="0" fontId="5"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Protection="1">
      <protection hidden="1"/>
    </xf>
    <xf numFmtId="0" fontId="9" fillId="6" borderId="7" xfId="0" applyFont="1" applyFill="1" applyBorder="1" applyAlignment="1" applyProtection="1">
      <alignment horizontal="left" vertical="top" wrapText="1"/>
      <protection hidden="1"/>
    </xf>
    <xf numFmtId="0" fontId="9" fillId="6" borderId="8" xfId="0" applyFont="1" applyFill="1" applyBorder="1" applyAlignment="1" applyProtection="1">
      <alignment horizontal="center" vertical="top" wrapText="1"/>
      <protection hidden="1"/>
    </xf>
    <xf numFmtId="0" fontId="5" fillId="6" borderId="8" xfId="0" applyFont="1" applyFill="1" applyBorder="1" applyAlignment="1" applyProtection="1">
      <alignment horizontal="justify" vertical="top" wrapText="1"/>
      <protection hidden="1"/>
    </xf>
    <xf numFmtId="0" fontId="14" fillId="6" borderId="8" xfId="0" applyFont="1" applyFill="1" applyBorder="1" applyAlignment="1" applyProtection="1">
      <alignment horizontal="justify" vertical="top" wrapText="1"/>
      <protection hidden="1"/>
    </xf>
    <xf numFmtId="0" fontId="15" fillId="6" borderId="8" xfId="0" applyFont="1" applyFill="1" applyBorder="1" applyAlignment="1" applyProtection="1">
      <alignment horizontal="right" vertical="top"/>
      <protection hidden="1"/>
    </xf>
    <xf numFmtId="165" fontId="15" fillId="6" borderId="9" xfId="1" applyNumberFormat="1" applyFont="1" applyFill="1" applyBorder="1" applyAlignment="1" applyProtection="1">
      <alignment horizontal="left" vertical="top" wrapText="1"/>
      <protection hidden="1"/>
    </xf>
    <xf numFmtId="0" fontId="9" fillId="6" borderId="4" xfId="0" applyFont="1" applyFill="1" applyBorder="1" applyAlignment="1" applyProtection="1">
      <alignment horizontal="left" vertical="top" wrapText="1"/>
      <protection hidden="1"/>
    </xf>
    <xf numFmtId="0" fontId="9" fillId="6" borderId="0" xfId="0" applyFont="1" applyFill="1" applyAlignment="1" applyProtection="1">
      <alignment horizontal="center" vertical="top" wrapText="1"/>
      <protection hidden="1"/>
    </xf>
    <xf numFmtId="0" fontId="5" fillId="6" borderId="0" xfId="0" applyFont="1" applyFill="1" applyAlignment="1" applyProtection="1">
      <alignment horizontal="justify" vertical="top" wrapText="1"/>
      <protection hidden="1"/>
    </xf>
    <xf numFmtId="0" fontId="14" fillId="6" borderId="0" xfId="0" applyFont="1" applyFill="1" applyAlignment="1" applyProtection="1">
      <alignment horizontal="justify" vertical="top" wrapText="1"/>
      <protection hidden="1"/>
    </xf>
    <xf numFmtId="0" fontId="15" fillId="6" borderId="0" xfId="0" applyFont="1" applyFill="1" applyAlignment="1" applyProtection="1">
      <alignment horizontal="right" vertical="top"/>
      <protection hidden="1"/>
    </xf>
    <xf numFmtId="165" fontId="15" fillId="6" borderId="5" xfId="1" applyNumberFormat="1" applyFont="1" applyFill="1" applyBorder="1" applyAlignment="1" applyProtection="1">
      <alignment horizontal="left" vertical="top" wrapText="1"/>
      <protection hidden="1"/>
    </xf>
    <xf numFmtId="0" fontId="14" fillId="6" borderId="0" xfId="0" applyFont="1" applyFill="1" applyProtection="1">
      <protection hidden="1"/>
    </xf>
    <xf numFmtId="0" fontId="9" fillId="6" borderId="10" xfId="0" applyFont="1" applyFill="1" applyBorder="1" applyAlignment="1" applyProtection="1">
      <alignment vertical="top" wrapText="1"/>
      <protection hidden="1"/>
    </xf>
    <xf numFmtId="0" fontId="9" fillId="6" borderId="11" xfId="0" applyFont="1" applyFill="1" applyBorder="1" applyAlignment="1" applyProtection="1">
      <alignment horizontal="center" vertical="top" wrapText="1"/>
      <protection hidden="1"/>
    </xf>
    <xf numFmtId="0" fontId="0" fillId="6" borderId="0" xfId="0" applyFill="1" applyProtection="1">
      <protection hidden="1"/>
    </xf>
    <xf numFmtId="0" fontId="9" fillId="6" borderId="12" xfId="0" applyFont="1" applyFill="1" applyBorder="1" applyAlignment="1" applyProtection="1">
      <alignment vertical="top" wrapText="1"/>
      <protection hidden="1"/>
    </xf>
    <xf numFmtId="0" fontId="9" fillId="6" borderId="13" xfId="0" applyFont="1" applyFill="1" applyBorder="1" applyAlignment="1" applyProtection="1">
      <alignment horizontal="center" vertical="top" wrapText="1"/>
      <protection hidden="1"/>
    </xf>
    <xf numFmtId="0" fontId="0" fillId="6" borderId="14" xfId="0" applyFill="1" applyBorder="1" applyProtection="1">
      <protection hidden="1"/>
    </xf>
    <xf numFmtId="0" fontId="14" fillId="6" borderId="14" xfId="0" applyFont="1" applyFill="1" applyBorder="1" applyProtection="1">
      <protection hidden="1"/>
    </xf>
    <xf numFmtId="0" fontId="15" fillId="6" borderId="14" xfId="0" applyFont="1" applyFill="1" applyBorder="1" applyAlignment="1" applyProtection="1">
      <alignment horizontal="right" vertical="top"/>
      <protection hidden="1"/>
    </xf>
    <xf numFmtId="165" fontId="15" fillId="6" borderId="15" xfId="1" applyNumberFormat="1" applyFont="1" applyFill="1" applyBorder="1" applyAlignment="1" applyProtection="1">
      <alignment horizontal="left" vertical="top" wrapText="1"/>
      <protection hidden="1"/>
    </xf>
    <xf numFmtId="0" fontId="2" fillId="10" borderId="0" xfId="0" applyFont="1" applyFill="1" applyAlignment="1">
      <alignment vertical="top"/>
    </xf>
    <xf numFmtId="0" fontId="0" fillId="10" borderId="14" xfId="0" applyFill="1" applyBorder="1" applyAlignment="1">
      <alignment horizontal="center" vertical="top"/>
    </xf>
    <xf numFmtId="0" fontId="17" fillId="2" borderId="4" xfId="0" applyFont="1" applyFill="1" applyBorder="1" applyAlignment="1">
      <alignment horizontal="center" vertical="top" wrapText="1"/>
    </xf>
    <xf numFmtId="0" fontId="17" fillId="2" borderId="0" xfId="0" applyFont="1" applyFill="1" applyAlignment="1">
      <alignment horizontal="center" vertical="top" wrapText="1"/>
    </xf>
    <xf numFmtId="0" fontId="13" fillId="4" borderId="7" xfId="0" applyFont="1" applyFill="1" applyBorder="1" applyAlignment="1">
      <alignment horizontal="left" vertical="top" wrapText="1"/>
    </xf>
    <xf numFmtId="0" fontId="13" fillId="4" borderId="8" xfId="0" applyFont="1" applyFill="1" applyBorder="1" applyAlignment="1">
      <alignment horizontal="left" vertical="top" wrapText="1"/>
    </xf>
    <xf numFmtId="0" fontId="4" fillId="4" borderId="16" xfId="0" applyFont="1" applyFill="1" applyBorder="1" applyAlignment="1">
      <alignment horizontal="center" vertical="top" wrapText="1"/>
    </xf>
    <xf numFmtId="0" fontId="4" fillId="4" borderId="17" xfId="0" applyFont="1" applyFill="1" applyBorder="1" applyAlignment="1">
      <alignment horizontal="center" vertical="top" wrapText="1"/>
    </xf>
    <xf numFmtId="0" fontId="4" fillId="4" borderId="6" xfId="0" applyFont="1" applyFill="1" applyBorder="1" applyAlignment="1">
      <alignment horizontal="center" vertical="top"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4" borderId="4" xfId="0" applyFont="1" applyFill="1" applyBorder="1" applyAlignment="1">
      <alignment horizontal="center" vertical="top" wrapText="1"/>
    </xf>
    <xf numFmtId="0" fontId="4" fillId="4" borderId="0" xfId="0" applyFont="1" applyFill="1" applyAlignment="1">
      <alignment horizontal="center" vertical="top" wrapText="1"/>
    </xf>
    <xf numFmtId="0" fontId="13" fillId="4" borderId="4" xfId="0" applyFont="1" applyFill="1" applyBorder="1" applyAlignment="1">
      <alignment horizontal="left" vertical="top" wrapText="1"/>
    </xf>
    <xf numFmtId="0" fontId="13" fillId="4" borderId="0" xfId="0" applyFont="1" applyFill="1" applyAlignment="1">
      <alignment horizontal="left" vertical="top" wrapText="1"/>
    </xf>
    <xf numFmtId="0" fontId="0" fillId="0" borderId="3" xfId="0" applyBorder="1" applyAlignment="1">
      <alignment horizontal="center" vertical="top" wrapText="1"/>
    </xf>
    <xf numFmtId="0" fontId="0" fillId="0" borderId="3" xfId="0" applyBorder="1" applyAlignment="1">
      <alignment horizontal="left" vertical="top"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0"/>
  <sheetViews>
    <sheetView tabSelected="1" topLeftCell="D132" zoomScaleNormal="100" workbookViewId="0">
      <selection activeCell="J153" sqref="J153"/>
    </sheetView>
  </sheetViews>
  <sheetFormatPr baseColWidth="10" defaultColWidth="8.83203125" defaultRowHeight="13" x14ac:dyDescent="0.15"/>
  <cols>
    <col min="1" max="1" width="14.6640625" hidden="1" customWidth="1"/>
    <col min="2" max="2" width="21.6640625" hidden="1" customWidth="1"/>
    <col min="3" max="3" width="3" hidden="1" customWidth="1"/>
    <col min="4" max="4" width="58.5" customWidth="1"/>
    <col min="5" max="5" width="7.5" customWidth="1"/>
    <col min="6" max="7" width="5.6640625" customWidth="1"/>
    <col min="8" max="8" width="0.5" hidden="1" customWidth="1"/>
    <col min="9" max="9" width="0.1640625" hidden="1" customWidth="1"/>
    <col min="10" max="10" width="54.5" customWidth="1"/>
    <col min="11" max="11" width="14.6640625" customWidth="1"/>
  </cols>
  <sheetData>
    <row r="1" spans="1:21" ht="26.5" customHeight="1" thickBot="1" x14ac:dyDescent="0.2">
      <c r="A1" s="3"/>
      <c r="B1" s="3"/>
      <c r="D1" s="63" t="s">
        <v>111</v>
      </c>
      <c r="E1" s="47"/>
      <c r="F1" s="48"/>
      <c r="G1" s="48"/>
      <c r="H1" s="48"/>
      <c r="I1" s="48"/>
      <c r="J1" s="49"/>
      <c r="K1" s="46"/>
      <c r="L1" s="46"/>
      <c r="M1" s="46"/>
      <c r="N1" s="46"/>
      <c r="O1" s="46"/>
      <c r="P1" s="46"/>
      <c r="Q1" s="46"/>
      <c r="R1" s="46"/>
      <c r="S1" s="46"/>
      <c r="T1" s="46"/>
      <c r="U1" s="46"/>
    </row>
    <row r="2" spans="1:21" ht="24.5" customHeight="1" x14ac:dyDescent="0.15">
      <c r="A2" s="3"/>
      <c r="B2" s="3"/>
      <c r="D2" s="57" t="s">
        <v>66</v>
      </c>
      <c r="E2" s="56"/>
      <c r="F2" s="57"/>
      <c r="G2" s="57" t="s">
        <v>67</v>
      </c>
      <c r="H2" s="57"/>
      <c r="I2" s="57"/>
      <c r="J2" s="55"/>
      <c r="K2" s="46"/>
      <c r="L2" s="46"/>
      <c r="M2" s="46"/>
      <c r="N2" s="46"/>
      <c r="O2" s="46"/>
      <c r="P2" s="46"/>
      <c r="Q2" s="46"/>
      <c r="R2" s="46"/>
      <c r="S2" s="46"/>
      <c r="T2" s="46"/>
      <c r="U2" s="46"/>
    </row>
    <row r="3" spans="1:21" ht="28.25" customHeight="1" x14ac:dyDescent="0.15">
      <c r="D3" s="90" t="s">
        <v>112</v>
      </c>
      <c r="E3" s="91"/>
      <c r="F3" s="91"/>
      <c r="G3" s="91"/>
      <c r="H3" s="91"/>
      <c r="I3" s="91"/>
      <c r="J3" s="91"/>
    </row>
    <row r="4" spans="1:21" ht="12.75" customHeight="1" x14ac:dyDescent="0.15">
      <c r="A4" t="s">
        <v>0</v>
      </c>
      <c r="B4" t="s">
        <v>1</v>
      </c>
      <c r="D4" s="101" t="s">
        <v>5</v>
      </c>
      <c r="E4" s="102" t="s">
        <v>3</v>
      </c>
      <c r="F4" s="103" t="s">
        <v>4</v>
      </c>
      <c r="G4" s="102" t="s">
        <v>60</v>
      </c>
      <c r="H4" s="103" t="s">
        <v>6</v>
      </c>
      <c r="I4" s="103" t="s">
        <v>7</v>
      </c>
      <c r="J4" s="105" t="s">
        <v>8</v>
      </c>
    </row>
    <row r="5" spans="1:21" x14ac:dyDescent="0.15">
      <c r="D5" s="101"/>
      <c r="E5" s="102"/>
      <c r="F5" s="104"/>
      <c r="G5" s="102"/>
      <c r="H5" s="104"/>
      <c r="I5" s="104"/>
      <c r="J5" s="106"/>
    </row>
    <row r="6" spans="1:21" ht="16" x14ac:dyDescent="0.15">
      <c r="D6" s="96" t="s">
        <v>9</v>
      </c>
      <c r="E6" s="97"/>
      <c r="F6" s="97"/>
      <c r="G6" s="97"/>
      <c r="H6" s="97"/>
      <c r="I6" s="97"/>
      <c r="J6" s="98"/>
    </row>
    <row r="7" spans="1:21" ht="84" x14ac:dyDescent="0.15">
      <c r="A7" t="s">
        <v>2</v>
      </c>
      <c r="B7">
        <v>2</v>
      </c>
      <c r="D7" s="59" t="s">
        <v>10</v>
      </c>
      <c r="E7" s="40"/>
      <c r="F7" s="41"/>
      <c r="G7" s="41"/>
      <c r="H7" s="64"/>
      <c r="I7" s="64" t="str">
        <f>IF($H7="Elevé",4*$B7,IF($H7="Significatif",3*$B7,IF($H7="Modéré",2*$B7,IF($H7="Faible",1,IF($H7="N/A","-","Erreur")))))</f>
        <v>Erreur</v>
      </c>
      <c r="J7" s="42"/>
    </row>
    <row r="8" spans="1:21" ht="84" x14ac:dyDescent="0.15">
      <c r="A8" t="s">
        <v>2</v>
      </c>
      <c r="B8">
        <v>2</v>
      </c>
      <c r="D8" s="58" t="s">
        <v>71</v>
      </c>
      <c r="E8" s="40"/>
      <c r="F8" s="41"/>
      <c r="G8" s="41"/>
      <c r="H8" s="64"/>
      <c r="I8" s="64" t="str">
        <f t="shared" ref="I8:I13" si="0">IF($H8="Elevé",4*$B8,IF($H8="Significatif",3*$B8,IF($H8="Modéré",2*$B8,IF($H8="Faible",1,IF($H8="N/A","-","Erreur")))))</f>
        <v>Erreur</v>
      </c>
      <c r="J8" s="42"/>
    </row>
    <row r="9" spans="1:21" ht="84" x14ac:dyDescent="0.15">
      <c r="B9">
        <v>1</v>
      </c>
      <c r="D9" s="25" t="s">
        <v>72</v>
      </c>
      <c r="E9" s="50"/>
      <c r="F9" s="51"/>
      <c r="G9" s="51"/>
      <c r="H9" s="65"/>
      <c r="I9" s="65" t="str">
        <f t="shared" si="0"/>
        <v>Erreur</v>
      </c>
      <c r="J9" s="52"/>
    </row>
    <row r="10" spans="1:21" ht="84" x14ac:dyDescent="0.15">
      <c r="B10">
        <v>1</v>
      </c>
      <c r="D10" s="25" t="s">
        <v>73</v>
      </c>
      <c r="E10" s="50"/>
      <c r="F10" s="51"/>
      <c r="G10" s="51"/>
      <c r="H10" s="65"/>
      <c r="I10" s="65" t="str">
        <f t="shared" si="0"/>
        <v>Erreur</v>
      </c>
      <c r="J10" s="52"/>
    </row>
    <row r="11" spans="1:21" ht="84" x14ac:dyDescent="0.15">
      <c r="B11">
        <v>1</v>
      </c>
      <c r="D11" s="25" t="s">
        <v>74</v>
      </c>
      <c r="E11" s="50"/>
      <c r="F11" s="51"/>
      <c r="G11" s="51"/>
      <c r="H11" s="65"/>
      <c r="I11" s="65" t="str">
        <f t="shared" si="0"/>
        <v>Erreur</v>
      </c>
      <c r="J11" s="53"/>
    </row>
    <row r="12" spans="1:21" ht="84" x14ac:dyDescent="0.15">
      <c r="B12">
        <v>1</v>
      </c>
      <c r="D12" s="25" t="s">
        <v>75</v>
      </c>
      <c r="E12" s="50"/>
      <c r="F12" s="51"/>
      <c r="G12" s="51"/>
      <c r="H12" s="65"/>
      <c r="I12" s="65" t="str">
        <f t="shared" si="0"/>
        <v>Erreur</v>
      </c>
      <c r="J12" s="53"/>
    </row>
    <row r="13" spans="1:21" ht="84" x14ac:dyDescent="0.15">
      <c r="B13">
        <v>1</v>
      </c>
      <c r="D13" s="4" t="s">
        <v>76</v>
      </c>
      <c r="E13" s="50"/>
      <c r="F13" s="51"/>
      <c r="G13" s="51"/>
      <c r="H13" s="65"/>
      <c r="I13" s="65" t="str">
        <f t="shared" si="0"/>
        <v>Erreur</v>
      </c>
      <c r="J13" s="53"/>
    </row>
    <row r="14" spans="1:21" ht="14" hidden="1" x14ac:dyDescent="0.15">
      <c r="D14" s="5" t="s">
        <v>11</v>
      </c>
      <c r="E14" s="6">
        <f>COUNT(B7:B13)</f>
        <v>7</v>
      </c>
      <c r="F14" s="7"/>
      <c r="G14" s="7"/>
      <c r="H14" s="26"/>
      <c r="I14" s="27" t="s">
        <v>53</v>
      </c>
      <c r="J14" s="28">
        <v>1</v>
      </c>
    </row>
    <row r="15" spans="1:21" ht="14" hidden="1" x14ac:dyDescent="0.15">
      <c r="D15" s="8" t="s">
        <v>12</v>
      </c>
      <c r="E15" s="9">
        <f>COUNT(B7:B13)-COUNTIF(H7:H13,"N/A")</f>
        <v>7</v>
      </c>
      <c r="F15" s="10"/>
      <c r="G15" s="10"/>
      <c r="H15" s="29"/>
      <c r="I15" s="30" t="s">
        <v>54</v>
      </c>
      <c r="J15" s="31">
        <f>((4*E15)+(4*E16))/E15</f>
        <v>5.1428571428571432</v>
      </c>
    </row>
    <row r="16" spans="1:21" ht="17" hidden="1" customHeight="1" x14ac:dyDescent="0.15">
      <c r="D16" s="8" t="s">
        <v>13</v>
      </c>
      <c r="E16" s="9">
        <f>COUNTIF(A7:A13,"X")-COUNTIFS(H7:H13,"N/A",A7:A13,"X")</f>
        <v>2</v>
      </c>
      <c r="F16" s="10"/>
      <c r="G16" s="10"/>
      <c r="H16" s="32"/>
      <c r="I16" s="30" t="s">
        <v>55</v>
      </c>
      <c r="J16" s="31">
        <f>(J15-J14)/4</f>
        <v>1.0357142857142858</v>
      </c>
    </row>
    <row r="17" spans="1:10" ht="15" hidden="1" thickBot="1" x14ac:dyDescent="0.2">
      <c r="D17" s="8" t="s">
        <v>14</v>
      </c>
      <c r="E17" s="9">
        <f>SUM(I7:I13)</f>
        <v>0</v>
      </c>
      <c r="F17" s="10"/>
      <c r="G17" s="10"/>
      <c r="H17" s="32"/>
      <c r="I17" s="30" t="s">
        <v>56</v>
      </c>
      <c r="J17" s="31">
        <f>J14+J16</f>
        <v>2.0357142857142856</v>
      </c>
    </row>
    <row r="18" spans="1:10" ht="14" hidden="1" x14ac:dyDescent="0.15">
      <c r="D18" s="11" t="s">
        <v>15</v>
      </c>
      <c r="E18" s="12">
        <f>E17/E15</f>
        <v>0</v>
      </c>
      <c r="F18" s="36"/>
      <c r="G18" s="36"/>
      <c r="H18" s="32"/>
      <c r="I18" s="30" t="s">
        <v>57</v>
      </c>
      <c r="J18" s="31">
        <f>J17+J16</f>
        <v>3.0714285714285712</v>
      </c>
    </row>
    <row r="19" spans="1:10" ht="15" hidden="1" thickBot="1" x14ac:dyDescent="0.2">
      <c r="D19" s="13" t="s">
        <v>16</v>
      </c>
      <c r="E19" s="14" t="str">
        <f>IF(E18&lt;J17,"Faible",IF(E18&lt;J18,"Modéré",IF(E18&lt;J19,"Significatif","Elevé")))</f>
        <v>Faible</v>
      </c>
      <c r="F19" s="37"/>
      <c r="G19" s="37"/>
      <c r="H19" s="33"/>
      <c r="I19" s="34" t="s">
        <v>58</v>
      </c>
      <c r="J19" s="35">
        <f>J18+J16</f>
        <v>4.1071428571428568</v>
      </c>
    </row>
    <row r="21" spans="1:10" ht="12.75" customHeight="1" x14ac:dyDescent="0.15">
      <c r="D21" s="101" t="s">
        <v>5</v>
      </c>
      <c r="E21" s="102" t="s">
        <v>3</v>
      </c>
      <c r="F21" s="103" t="s">
        <v>4</v>
      </c>
      <c r="G21" s="102" t="s">
        <v>61</v>
      </c>
      <c r="H21" s="103" t="s">
        <v>6</v>
      </c>
      <c r="I21" s="103" t="s">
        <v>7</v>
      </c>
      <c r="J21" s="105" t="s">
        <v>8</v>
      </c>
    </row>
    <row r="22" spans="1:10" x14ac:dyDescent="0.15">
      <c r="D22" s="101"/>
      <c r="E22" s="102"/>
      <c r="F22" s="104"/>
      <c r="G22" s="102"/>
      <c r="H22" s="104"/>
      <c r="I22" s="104"/>
      <c r="J22" s="106"/>
    </row>
    <row r="23" spans="1:10" ht="16" x14ac:dyDescent="0.15">
      <c r="D23" s="107" t="s">
        <v>17</v>
      </c>
      <c r="E23" s="108"/>
      <c r="F23" s="108"/>
      <c r="G23" s="108"/>
      <c r="H23" s="108"/>
      <c r="I23" s="108"/>
      <c r="J23" s="108"/>
    </row>
    <row r="24" spans="1:10" ht="84" x14ac:dyDescent="0.15">
      <c r="B24">
        <v>1</v>
      </c>
      <c r="D24" s="4" t="s">
        <v>63</v>
      </c>
      <c r="E24" s="50"/>
      <c r="F24" s="51"/>
      <c r="G24" s="51"/>
      <c r="H24" s="65"/>
      <c r="I24" s="65" t="str">
        <f>IF($H24="Elevé",4*$B24,IF($H24="Significatif",3*$B24,IF($H24="Modéré",2*$B24,IF($H24="Faible",1,IF($H24="N/A","-","Erreur")))))</f>
        <v>Erreur</v>
      </c>
      <c r="J24" s="54"/>
    </row>
    <row r="25" spans="1:10" ht="84" x14ac:dyDescent="0.15">
      <c r="A25" t="s">
        <v>2</v>
      </c>
      <c r="B25">
        <v>2</v>
      </c>
      <c r="D25" s="59" t="s">
        <v>18</v>
      </c>
      <c r="E25" s="40"/>
      <c r="F25" s="41"/>
      <c r="G25" s="41"/>
      <c r="H25" s="64"/>
      <c r="I25" s="64" t="str">
        <f>IF($H25="Elevé",4*$B25,IF($H25="Significatif",3*$B25,IF($H25="Modéré",2*$B25,IF($H25="Faible",1,IF($H25="N/A","-","Erreur")))))</f>
        <v>Erreur</v>
      </c>
      <c r="J25" s="43"/>
    </row>
    <row r="26" spans="1:10" ht="84" x14ac:dyDescent="0.15">
      <c r="B26">
        <v>1</v>
      </c>
      <c r="D26" s="4" t="s">
        <v>77</v>
      </c>
      <c r="E26" s="50"/>
      <c r="F26" s="51"/>
      <c r="G26" s="51"/>
      <c r="H26" s="65"/>
      <c r="I26" s="65" t="str">
        <f t="shared" ref="I26:I28" si="1">IF($H26="Elevé",4*$B26,IF($H26="Significatif",3*$B26,IF($H26="Modéré",2*$B26,IF($H26="Faible",1,IF($H26="N/A","-","Erreur")))))</f>
        <v>Erreur</v>
      </c>
      <c r="J26" s="54"/>
    </row>
    <row r="27" spans="1:10" ht="84" x14ac:dyDescent="0.15">
      <c r="B27">
        <v>1</v>
      </c>
      <c r="D27" s="4" t="s">
        <v>78</v>
      </c>
      <c r="E27" s="50"/>
      <c r="F27" s="51"/>
      <c r="G27" s="51"/>
      <c r="H27" s="65"/>
      <c r="I27" s="65" t="str">
        <f t="shared" si="1"/>
        <v>Erreur</v>
      </c>
      <c r="J27" s="54"/>
    </row>
    <row r="28" spans="1:10" ht="84" x14ac:dyDescent="0.15">
      <c r="A28" t="s">
        <v>2</v>
      </c>
      <c r="B28">
        <v>2</v>
      </c>
      <c r="D28" s="59" t="s">
        <v>79</v>
      </c>
      <c r="E28" s="40"/>
      <c r="F28" s="41"/>
      <c r="G28" s="41"/>
      <c r="H28" s="64"/>
      <c r="I28" s="64" t="str">
        <f t="shared" si="1"/>
        <v>Erreur</v>
      </c>
      <c r="J28" s="43"/>
    </row>
    <row r="29" spans="1:10" ht="14" hidden="1" x14ac:dyDescent="0.15">
      <c r="D29" s="5" t="s">
        <v>11</v>
      </c>
      <c r="E29" s="6">
        <f>COUNT(B24:B28)</f>
        <v>5</v>
      </c>
      <c r="F29" s="7"/>
      <c r="G29" s="7"/>
      <c r="H29" s="26"/>
      <c r="I29" s="27" t="s">
        <v>53</v>
      </c>
      <c r="J29" s="28">
        <v>1</v>
      </c>
    </row>
    <row r="30" spans="1:10" ht="14" hidden="1" x14ac:dyDescent="0.15">
      <c r="D30" s="8" t="s">
        <v>12</v>
      </c>
      <c r="E30" s="9">
        <f>COUNT(B24:B28)-COUNTIF(H24:H28,"N/A")</f>
        <v>5</v>
      </c>
      <c r="F30" s="10"/>
      <c r="G30" s="10"/>
      <c r="H30" s="29"/>
      <c r="I30" s="30" t="s">
        <v>54</v>
      </c>
      <c r="J30" s="31">
        <f>((4*E30)+(4*E31))/E30</f>
        <v>5.6</v>
      </c>
    </row>
    <row r="31" spans="1:10" ht="17" hidden="1" customHeight="1" x14ac:dyDescent="0.15">
      <c r="D31" s="8" t="s">
        <v>19</v>
      </c>
      <c r="E31" s="9">
        <f>COUNTIF(A24:A28,"X")-COUNTIFS(H24:H28,"N/A",A24:A28,"X")</f>
        <v>2</v>
      </c>
      <c r="F31" s="10"/>
      <c r="G31" s="10"/>
      <c r="H31" s="32"/>
      <c r="I31" s="30" t="s">
        <v>55</v>
      </c>
      <c r="J31" s="31">
        <f>(J30-J29)/4</f>
        <v>1.1499999999999999</v>
      </c>
    </row>
    <row r="32" spans="1:10" ht="15" hidden="1" thickBot="1" x14ac:dyDescent="0.2">
      <c r="D32" s="8" t="s">
        <v>14</v>
      </c>
      <c r="E32" s="9">
        <f>SUM(I24:I28)</f>
        <v>0</v>
      </c>
      <c r="F32" s="10"/>
      <c r="G32" s="10"/>
      <c r="H32" s="32"/>
      <c r="I32" s="30" t="s">
        <v>56</v>
      </c>
      <c r="J32" s="31">
        <f>J29+J31</f>
        <v>2.15</v>
      </c>
    </row>
    <row r="33" spans="1:10" ht="14" hidden="1" x14ac:dyDescent="0.15">
      <c r="D33" s="11" t="s">
        <v>15</v>
      </c>
      <c r="E33" s="12">
        <f>E32/E30</f>
        <v>0</v>
      </c>
      <c r="F33" s="36"/>
      <c r="G33" s="36"/>
      <c r="H33" s="32"/>
      <c r="I33" s="30" t="s">
        <v>57</v>
      </c>
      <c r="J33" s="31">
        <f>J32+J31</f>
        <v>3.3</v>
      </c>
    </row>
    <row r="34" spans="1:10" ht="15" hidden="1" thickBot="1" x14ac:dyDescent="0.2">
      <c r="D34" s="13" t="s">
        <v>16</v>
      </c>
      <c r="E34" s="14" t="str">
        <f>IF(E33&lt;J32,"Faible",IF(E33&lt;J33,"Modéré",IF(E33&lt;J34,"Significatif","Elevé")))</f>
        <v>Faible</v>
      </c>
      <c r="F34" s="37"/>
      <c r="G34" s="37"/>
      <c r="H34" s="33"/>
      <c r="I34" s="34" t="s">
        <v>58</v>
      </c>
      <c r="J34" s="35">
        <f>J33+J31</f>
        <v>4.4499999999999993</v>
      </c>
    </row>
    <row r="35" spans="1:10" x14ac:dyDescent="0.15">
      <c r="D35" s="18"/>
      <c r="E35" s="19"/>
      <c r="F35" s="19"/>
      <c r="G35" s="19"/>
      <c r="H35" s="19"/>
      <c r="I35" s="20"/>
      <c r="J35" s="21"/>
    </row>
    <row r="36" spans="1:10" ht="12.75" customHeight="1" x14ac:dyDescent="0.15">
      <c r="D36" s="101" t="s">
        <v>5</v>
      </c>
      <c r="E36" s="102" t="s">
        <v>3</v>
      </c>
      <c r="F36" s="103" t="s">
        <v>4</v>
      </c>
      <c r="G36" s="102" t="s">
        <v>60</v>
      </c>
      <c r="H36" s="103" t="s">
        <v>6</v>
      </c>
      <c r="I36" s="103" t="s">
        <v>7</v>
      </c>
      <c r="J36" s="105" t="s">
        <v>8</v>
      </c>
    </row>
    <row r="37" spans="1:10" x14ac:dyDescent="0.15">
      <c r="D37" s="101"/>
      <c r="E37" s="102"/>
      <c r="F37" s="104"/>
      <c r="G37" s="102"/>
      <c r="H37" s="104"/>
      <c r="I37" s="104"/>
      <c r="J37" s="106"/>
    </row>
    <row r="38" spans="1:10" ht="16" x14ac:dyDescent="0.15">
      <c r="D38" s="107" t="s">
        <v>20</v>
      </c>
      <c r="E38" s="108"/>
      <c r="F38" s="108"/>
      <c r="G38" s="108"/>
      <c r="H38" s="108"/>
      <c r="I38" s="108"/>
      <c r="J38" s="108"/>
    </row>
    <row r="39" spans="1:10" ht="84" x14ac:dyDescent="0.15">
      <c r="A39" t="s">
        <v>2</v>
      </c>
      <c r="B39">
        <v>2</v>
      </c>
      <c r="D39" s="59" t="s">
        <v>64</v>
      </c>
      <c r="E39" s="40"/>
      <c r="F39" s="41"/>
      <c r="G39" s="41"/>
      <c r="H39" s="64"/>
      <c r="I39" s="64" t="str">
        <f t="shared" ref="I39:I43" si="2">IF($H39="Elevé",4*$B39,IF($H39="Significatif",3*$B39,IF($H39="Modéré",2*$B39,IF($H39="Faible",1,IF($H39="N/A","-","Erreur")))))</f>
        <v>Erreur</v>
      </c>
      <c r="J39" s="42"/>
    </row>
    <row r="40" spans="1:10" ht="84" x14ac:dyDescent="0.15">
      <c r="A40" t="s">
        <v>2</v>
      </c>
      <c r="B40">
        <v>2</v>
      </c>
      <c r="D40" s="59" t="s">
        <v>80</v>
      </c>
      <c r="E40" s="40"/>
      <c r="F40" s="41"/>
      <c r="G40" s="41"/>
      <c r="H40" s="64"/>
      <c r="I40" s="64" t="str">
        <f t="shared" si="2"/>
        <v>Erreur</v>
      </c>
      <c r="J40" s="44"/>
    </row>
    <row r="41" spans="1:10" ht="84" x14ac:dyDescent="0.15">
      <c r="A41" t="s">
        <v>2</v>
      </c>
      <c r="B41">
        <v>2</v>
      </c>
      <c r="D41" s="59" t="s">
        <v>81</v>
      </c>
      <c r="E41" s="40"/>
      <c r="F41" s="41"/>
      <c r="G41" s="41"/>
      <c r="H41" s="64"/>
      <c r="I41" s="64" t="str">
        <f t="shared" si="2"/>
        <v>Erreur</v>
      </c>
      <c r="J41" s="43"/>
    </row>
    <row r="42" spans="1:10" ht="84" x14ac:dyDescent="0.15">
      <c r="B42">
        <v>1</v>
      </c>
      <c r="D42" s="4" t="s">
        <v>82</v>
      </c>
      <c r="E42" s="50"/>
      <c r="F42" s="51"/>
      <c r="G42" s="51"/>
      <c r="H42" s="65"/>
      <c r="I42" s="66" t="str">
        <f t="shared" si="2"/>
        <v>Erreur</v>
      </c>
      <c r="J42" s="16"/>
    </row>
    <row r="43" spans="1:10" ht="84" x14ac:dyDescent="0.15">
      <c r="B43">
        <v>1</v>
      </c>
      <c r="D43" s="25" t="s">
        <v>83</v>
      </c>
      <c r="E43" s="50"/>
      <c r="F43" s="51"/>
      <c r="G43" s="51"/>
      <c r="H43" s="65"/>
      <c r="I43" s="66" t="str">
        <f t="shared" si="2"/>
        <v>Erreur</v>
      </c>
      <c r="J43" s="2"/>
    </row>
    <row r="44" spans="1:10" ht="14" hidden="1" x14ac:dyDescent="0.15">
      <c r="D44" s="5" t="s">
        <v>11</v>
      </c>
      <c r="E44" s="6">
        <f>COUNT(B39:B43)</f>
        <v>5</v>
      </c>
      <c r="F44" s="7"/>
      <c r="G44" s="7"/>
      <c r="H44" s="26"/>
      <c r="I44" s="27" t="s">
        <v>53</v>
      </c>
      <c r="J44" s="28">
        <v>1</v>
      </c>
    </row>
    <row r="45" spans="1:10" ht="14" hidden="1" x14ac:dyDescent="0.15">
      <c r="D45" s="8" t="s">
        <v>12</v>
      </c>
      <c r="E45" s="9">
        <f>COUNT(B39:B43)-COUNTIF(H39:H42,"N/A")</f>
        <v>5</v>
      </c>
      <c r="F45" s="10"/>
      <c r="G45" s="10"/>
      <c r="H45" s="29"/>
      <c r="I45" s="30" t="s">
        <v>54</v>
      </c>
      <c r="J45" s="31">
        <f>((4*E45)+(4*E46))/E45</f>
        <v>6.4</v>
      </c>
    </row>
    <row r="46" spans="1:10" ht="28" hidden="1" x14ac:dyDescent="0.15">
      <c r="D46" s="8" t="s">
        <v>19</v>
      </c>
      <c r="E46" s="9">
        <f>COUNTIF(A39:A43,"X")-COUNTIFS(H39:H43,"N/A",A39:A43,"X")</f>
        <v>3</v>
      </c>
      <c r="F46" s="10"/>
      <c r="G46" s="10"/>
      <c r="H46" s="32"/>
      <c r="I46" s="30" t="s">
        <v>55</v>
      </c>
      <c r="J46" s="31">
        <f>(J45-J44)/4</f>
        <v>1.35</v>
      </c>
    </row>
    <row r="47" spans="1:10" ht="15" hidden="1" thickBot="1" x14ac:dyDescent="0.2">
      <c r="D47" s="8" t="s">
        <v>14</v>
      </c>
      <c r="E47" s="9">
        <f>SUM(I39:I43)</f>
        <v>0</v>
      </c>
      <c r="F47" s="10"/>
      <c r="G47" s="10"/>
      <c r="H47" s="32"/>
      <c r="I47" s="30" t="s">
        <v>56</v>
      </c>
      <c r="J47" s="31">
        <f>J44+J46</f>
        <v>2.35</v>
      </c>
    </row>
    <row r="48" spans="1:10" ht="14" hidden="1" x14ac:dyDescent="0.15">
      <c r="D48" s="11" t="s">
        <v>15</v>
      </c>
      <c r="E48" s="12">
        <f>E47/E45</f>
        <v>0</v>
      </c>
      <c r="F48" s="36"/>
      <c r="G48" s="36"/>
      <c r="H48" s="32"/>
      <c r="I48" s="30" t="s">
        <v>57</v>
      </c>
      <c r="J48" s="31">
        <f>J47+J46</f>
        <v>3.7</v>
      </c>
    </row>
    <row r="49" spans="1:10" ht="15" hidden="1" thickBot="1" x14ac:dyDescent="0.2">
      <c r="D49" s="13" t="s">
        <v>16</v>
      </c>
      <c r="E49" s="14" t="str">
        <f>IF(E48&lt;J47,"Faible",IF(E48&lt;J48,"Modéré",IF(E48&lt;J49,"Significatif","Elevé")))</f>
        <v>Faible</v>
      </c>
      <c r="F49" s="37"/>
      <c r="G49" s="37"/>
      <c r="H49" s="33"/>
      <c r="I49" s="34" t="s">
        <v>58</v>
      </c>
      <c r="J49" s="35">
        <f>J48+J46</f>
        <v>5.0500000000000007</v>
      </c>
    </row>
    <row r="50" spans="1:10" x14ac:dyDescent="0.15">
      <c r="D50" s="22"/>
      <c r="E50" s="23"/>
      <c r="F50" s="23"/>
      <c r="G50" s="23"/>
      <c r="H50" s="23"/>
      <c r="I50" s="24"/>
      <c r="J50" s="22"/>
    </row>
    <row r="51" spans="1:10" x14ac:dyDescent="0.15">
      <c r="D51" s="22"/>
      <c r="E51" s="23"/>
      <c r="F51" s="23"/>
      <c r="G51" s="23"/>
      <c r="H51" s="23"/>
      <c r="I51" s="24"/>
      <c r="J51" s="22"/>
    </row>
    <row r="52" spans="1:10" ht="12.75" customHeight="1" x14ac:dyDescent="0.15">
      <c r="D52" s="105" t="s">
        <v>5</v>
      </c>
      <c r="E52" s="103" t="s">
        <v>3</v>
      </c>
      <c r="F52" s="103" t="s">
        <v>4</v>
      </c>
      <c r="G52" s="103" t="s">
        <v>60</v>
      </c>
      <c r="H52" s="103" t="s">
        <v>6</v>
      </c>
      <c r="I52" s="103" t="s">
        <v>7</v>
      </c>
      <c r="J52" s="105" t="s">
        <v>8</v>
      </c>
    </row>
    <row r="53" spans="1:10" x14ac:dyDescent="0.15">
      <c r="D53" s="106"/>
      <c r="E53" s="104"/>
      <c r="F53" s="111"/>
      <c r="G53" s="104"/>
      <c r="H53" s="111"/>
      <c r="I53" s="111"/>
      <c r="J53" s="112"/>
    </row>
    <row r="54" spans="1:10" ht="16" x14ac:dyDescent="0.15">
      <c r="D54" s="107" t="s">
        <v>21</v>
      </c>
      <c r="E54" s="108"/>
      <c r="F54" s="108"/>
      <c r="G54" s="108"/>
      <c r="H54" s="108"/>
      <c r="I54" s="108"/>
      <c r="J54" s="108"/>
    </row>
    <row r="55" spans="1:10" x14ac:dyDescent="0.15">
      <c r="D55" s="94" t="s">
        <v>22</v>
      </c>
      <c r="E55" s="95"/>
      <c r="F55" s="95"/>
      <c r="G55" s="95"/>
      <c r="H55" s="95"/>
      <c r="I55" s="95"/>
      <c r="J55" s="95"/>
    </row>
    <row r="56" spans="1:10" ht="84" x14ac:dyDescent="0.15">
      <c r="A56" t="s">
        <v>2</v>
      </c>
      <c r="B56">
        <v>2</v>
      </c>
      <c r="D56" s="59" t="s">
        <v>68</v>
      </c>
      <c r="E56" s="40"/>
      <c r="F56" s="41"/>
      <c r="G56" s="41"/>
      <c r="H56" s="64"/>
      <c r="I56" s="64" t="str">
        <f>IF($H56="Elevé",4*$B56,IF($H56="Significatif",3*$B56,IF($H56="Modéré",2*$B56,IF($H56="Faible",1,IF($H56="N/A","-","Erreur")))))</f>
        <v>Erreur</v>
      </c>
      <c r="J56" s="43"/>
    </row>
    <row r="57" spans="1:10" ht="84" x14ac:dyDescent="0.15">
      <c r="A57" t="s">
        <v>2</v>
      </c>
      <c r="B57">
        <v>2</v>
      </c>
      <c r="D57" s="59" t="s">
        <v>84</v>
      </c>
      <c r="E57" s="40"/>
      <c r="F57" s="41"/>
      <c r="G57" s="41"/>
      <c r="H57" s="64"/>
      <c r="I57" s="64" t="str">
        <f>IF($H57="Elevé",4*$B57,IF($H57="Significatif",3*$B57,IF($H57="Modéré",2*$B57,IF($H57="Faible",1,IF($H57="N/A","-","Erreur")))))</f>
        <v>Erreur</v>
      </c>
      <c r="J57" s="43"/>
    </row>
    <row r="58" spans="1:10" x14ac:dyDescent="0.15">
      <c r="D58" s="109" t="s">
        <v>59</v>
      </c>
      <c r="E58" s="110"/>
      <c r="F58" s="110"/>
      <c r="G58" s="110"/>
      <c r="H58" s="110"/>
      <c r="I58" s="110"/>
      <c r="J58" s="110"/>
    </row>
    <row r="59" spans="1:10" ht="84" x14ac:dyDescent="0.15">
      <c r="A59" t="s">
        <v>2</v>
      </c>
      <c r="B59">
        <v>2</v>
      </c>
      <c r="D59" s="59" t="s">
        <v>85</v>
      </c>
      <c r="E59" s="40"/>
      <c r="F59" s="41"/>
      <c r="G59" s="41"/>
      <c r="H59" s="64"/>
      <c r="I59" s="64" t="str">
        <f>IF($H59="Elevé",4*$B59,IF($H59="Significatif",3*$B59,IF($H59="Modéré",2*$B59,IF($H59="Faible",1,IF($H59="N/A","-","Erreur")))))</f>
        <v>Erreur</v>
      </c>
      <c r="J59" s="43"/>
    </row>
    <row r="60" spans="1:10" ht="84" x14ac:dyDescent="0.15">
      <c r="A60" t="s">
        <v>2</v>
      </c>
      <c r="B60">
        <v>2</v>
      </c>
      <c r="D60" s="59" t="s">
        <v>86</v>
      </c>
      <c r="E60" s="40"/>
      <c r="F60" s="41"/>
      <c r="G60" s="41"/>
      <c r="H60" s="64"/>
      <c r="I60" s="64" t="str">
        <f>IF($H60="Elevé",4*$B60,IF($H60="Significatif",3*$B60,IF($H60="Modéré",2*$B60,IF($H60="Faible",1,IF($H60="N/A","-","Erreur")))))</f>
        <v>Erreur</v>
      </c>
      <c r="J60" s="43"/>
    </row>
    <row r="61" spans="1:10" x14ac:dyDescent="0.15">
      <c r="D61" s="109" t="s">
        <v>23</v>
      </c>
      <c r="E61" s="110"/>
      <c r="F61" s="110"/>
      <c r="G61" s="110"/>
      <c r="H61" s="110"/>
      <c r="I61" s="110"/>
      <c r="J61" s="110"/>
    </row>
    <row r="62" spans="1:10" ht="84" x14ac:dyDescent="0.15">
      <c r="A62" t="s">
        <v>2</v>
      </c>
      <c r="B62">
        <v>2</v>
      </c>
      <c r="D62" s="59" t="s">
        <v>87</v>
      </c>
      <c r="E62" s="40"/>
      <c r="F62" s="41"/>
      <c r="G62" s="41"/>
      <c r="H62" s="64"/>
      <c r="I62" s="64" t="str">
        <f>IF($H62="Elevé",4*$B62,IF($H62="Significatif",3*$B62,IF($H62="Modéré",2*$B62,IF($H62="Faible",1,IF($H62="N/A","-","Erreur")))))</f>
        <v>Erreur</v>
      </c>
      <c r="J62" s="43"/>
    </row>
    <row r="63" spans="1:10" ht="84" x14ac:dyDescent="0.15">
      <c r="A63" t="s">
        <v>2</v>
      </c>
      <c r="B63">
        <v>2</v>
      </c>
      <c r="D63" s="59" t="s">
        <v>88</v>
      </c>
      <c r="E63" s="40"/>
      <c r="F63" s="41"/>
      <c r="G63" s="41"/>
      <c r="H63" s="64"/>
      <c r="I63" s="64" t="str">
        <f>IF($H63="Elevé",4*$B63,IF($H63="Significatif",3*$B63,IF($H63="Modéré",2*$B63,IF($H63="Faible",1,IF($H63="N/A","-","Erreur")))))</f>
        <v>Erreur</v>
      </c>
      <c r="J63" s="43"/>
    </row>
    <row r="64" spans="1:10" x14ac:dyDescent="0.15">
      <c r="D64" s="109" t="s">
        <v>24</v>
      </c>
      <c r="E64" s="110"/>
      <c r="F64" s="110"/>
      <c r="G64" s="110"/>
      <c r="H64" s="110"/>
      <c r="I64" s="110"/>
      <c r="J64" s="110"/>
    </row>
    <row r="65" spans="1:10" ht="112" x14ac:dyDescent="0.15">
      <c r="A65" t="s">
        <v>2</v>
      </c>
      <c r="B65">
        <v>2</v>
      </c>
      <c r="D65" s="58" t="s">
        <v>89</v>
      </c>
      <c r="E65" s="40"/>
      <c r="F65" s="41"/>
      <c r="G65" s="41"/>
      <c r="H65" s="64"/>
      <c r="I65" s="64" t="str">
        <f>IF($H65="Elevé",4*$B65,IF($H65="Significatif",3*$B65,IF($H65="Modéré",2*$B65,IF($H65="Faible",1,IF($H65="N/A","-","Erreur")))))</f>
        <v>Erreur</v>
      </c>
      <c r="J65" s="43"/>
    </row>
    <row r="66" spans="1:10" ht="84" x14ac:dyDescent="0.15">
      <c r="A66" t="s">
        <v>2</v>
      </c>
      <c r="B66">
        <v>2</v>
      </c>
      <c r="D66" s="59" t="s">
        <v>90</v>
      </c>
      <c r="E66" s="40"/>
      <c r="F66" s="41"/>
      <c r="G66" s="41"/>
      <c r="H66" s="64"/>
      <c r="I66" s="64" t="str">
        <f>IF($H66="Elevé",4*$B66,IF($H66="Significatif",3*$B66,IF($H66="Moderate",2*$B66,IF($H66="Faible",1,IF($H66="N/A","-","Erreur")))))</f>
        <v>Erreur</v>
      </c>
      <c r="J66" s="43"/>
    </row>
    <row r="67" spans="1:10" ht="84" x14ac:dyDescent="0.15">
      <c r="A67" t="s">
        <v>2</v>
      </c>
      <c r="B67">
        <v>2</v>
      </c>
      <c r="D67" s="58" t="s">
        <v>91</v>
      </c>
      <c r="E67" s="40"/>
      <c r="F67" s="41"/>
      <c r="G67" s="41"/>
      <c r="H67" s="64"/>
      <c r="I67" s="64" t="str">
        <f>IF($H67="Elevé",4*$B67,IF($H67="Significatif",3*$B67,IF($H67="Modéré",2*$B67,IF($H67="Faible",1,IF($H67="N/A","-","Erreur")))))</f>
        <v>Erreur</v>
      </c>
      <c r="J67" s="43"/>
    </row>
    <row r="68" spans="1:10" ht="84" x14ac:dyDescent="0.15">
      <c r="A68" t="s">
        <v>2</v>
      </c>
      <c r="B68">
        <v>2</v>
      </c>
      <c r="D68" s="59" t="s">
        <v>92</v>
      </c>
      <c r="E68" s="40"/>
      <c r="F68" s="41"/>
      <c r="G68" s="41"/>
      <c r="H68" s="64"/>
      <c r="I68" s="64" t="str">
        <f>IF($H68="Elevé",4*$B68,IF($H68="Significatif",3*$B68,IF($H68="Modéré",2*$B68,IF($H68="Faible",1,IF($H68="N/A","-","Erreur")))))</f>
        <v>Erreur</v>
      </c>
      <c r="J68" s="43"/>
    </row>
    <row r="69" spans="1:10" ht="84" x14ac:dyDescent="0.15">
      <c r="A69" t="s">
        <v>2</v>
      </c>
      <c r="B69">
        <v>2</v>
      </c>
      <c r="D69" s="58" t="s">
        <v>93</v>
      </c>
      <c r="E69" s="40"/>
      <c r="F69" s="41"/>
      <c r="G69" s="41"/>
      <c r="H69" s="64"/>
      <c r="I69" s="64" t="str">
        <f>IF($H69="Elevé",4*$B69,IF($H69="Significatif",3*$B69,IF($H69="Modéré",2*$B69,IF($H69="Faible",1,IF($H69="N/A","-","Erreur")))))</f>
        <v>Erreur</v>
      </c>
      <c r="J69" s="43"/>
    </row>
    <row r="70" spans="1:10" ht="84" x14ac:dyDescent="0.15">
      <c r="A70" t="s">
        <v>2</v>
      </c>
      <c r="B70">
        <v>2</v>
      </c>
      <c r="D70" s="59" t="s">
        <v>94</v>
      </c>
      <c r="E70" s="40"/>
      <c r="F70" s="41"/>
      <c r="G70" s="41"/>
      <c r="H70" s="64"/>
      <c r="I70" s="64" t="str">
        <f>IF($H70="Elevé",4*$B70,IF($H70="Significatif",3*$B70,IF($H70="Modéré",2*$B70,IF($H70="Faible",1,IF($H70="N/A","-","Erreur")))))</f>
        <v>Erreur</v>
      </c>
      <c r="J70" s="42"/>
    </row>
    <row r="71" spans="1:10" x14ac:dyDescent="0.15">
      <c r="D71" s="109" t="s">
        <v>25</v>
      </c>
      <c r="E71" s="110"/>
      <c r="F71" s="110"/>
      <c r="G71" s="110"/>
      <c r="H71" s="110"/>
      <c r="I71" s="110"/>
      <c r="J71" s="110"/>
    </row>
    <row r="72" spans="1:10" ht="84" x14ac:dyDescent="0.15">
      <c r="B72">
        <v>1</v>
      </c>
      <c r="D72" s="4" t="s">
        <v>95</v>
      </c>
      <c r="E72" s="50"/>
      <c r="F72" s="51"/>
      <c r="G72" s="51"/>
      <c r="H72" s="65"/>
      <c r="I72" s="66" t="str">
        <f>IF($H72="Elevé",4*$B72,IF($H72="Significatif",3*$B72,IF($H72="Modéré",2*$B72,IF($H72="Faible",1,IF($H72="N/A","-","Erreur")))))</f>
        <v>Erreur</v>
      </c>
      <c r="J72" s="16"/>
    </row>
    <row r="73" spans="1:10" x14ac:dyDescent="0.15">
      <c r="D73" s="109" t="s">
        <v>26</v>
      </c>
      <c r="E73" s="110"/>
      <c r="F73" s="110"/>
      <c r="G73" s="110"/>
      <c r="H73" s="110"/>
      <c r="I73" s="110"/>
      <c r="J73" s="110"/>
    </row>
    <row r="74" spans="1:10" ht="84" x14ac:dyDescent="0.15">
      <c r="A74" t="s">
        <v>2</v>
      </c>
      <c r="B74">
        <v>2</v>
      </c>
      <c r="D74" s="58" t="s">
        <v>96</v>
      </c>
      <c r="E74" s="40"/>
      <c r="F74" s="41"/>
      <c r="G74" s="41"/>
      <c r="H74" s="64"/>
      <c r="I74" s="64" t="str">
        <f t="shared" ref="I74:I77" si="3">IF($H74="Elevé",4*$B74,IF($H74="Significatif",3*$B74,IF($H74="Modéré",2*$B74,IF($H74="Faible",1,IF($H74="N/A","-","Erreur")))))</f>
        <v>Erreur</v>
      </c>
      <c r="J74" s="44"/>
    </row>
    <row r="75" spans="1:10" ht="84" x14ac:dyDescent="0.15">
      <c r="A75" t="s">
        <v>2</v>
      </c>
      <c r="B75">
        <v>2</v>
      </c>
      <c r="D75" s="59" t="s">
        <v>97</v>
      </c>
      <c r="E75" s="40"/>
      <c r="F75" s="41"/>
      <c r="G75" s="41"/>
      <c r="H75" s="64"/>
      <c r="I75" s="64" t="str">
        <f t="shared" si="3"/>
        <v>Erreur</v>
      </c>
      <c r="J75" s="45"/>
    </row>
    <row r="76" spans="1:10" ht="84" x14ac:dyDescent="0.15">
      <c r="A76" t="s">
        <v>2</v>
      </c>
      <c r="B76">
        <v>2</v>
      </c>
      <c r="D76" s="58" t="s">
        <v>98</v>
      </c>
      <c r="E76" s="40"/>
      <c r="F76" s="41"/>
      <c r="G76" s="41"/>
      <c r="H76" s="64"/>
      <c r="I76" s="64" t="str">
        <f t="shared" si="3"/>
        <v>Erreur</v>
      </c>
      <c r="J76" s="43"/>
    </row>
    <row r="77" spans="1:10" ht="84" x14ac:dyDescent="0.15">
      <c r="A77" t="s">
        <v>2</v>
      </c>
      <c r="B77">
        <v>2</v>
      </c>
      <c r="D77" s="59" t="s">
        <v>99</v>
      </c>
      <c r="E77" s="40"/>
      <c r="F77" s="41"/>
      <c r="G77" s="41"/>
      <c r="H77" s="64"/>
      <c r="I77" s="64" t="str">
        <f t="shared" si="3"/>
        <v>Erreur</v>
      </c>
      <c r="J77" s="42"/>
    </row>
    <row r="78" spans="1:10" x14ac:dyDescent="0.15">
      <c r="D78" s="109" t="s">
        <v>27</v>
      </c>
      <c r="E78" s="110"/>
      <c r="F78" s="110"/>
      <c r="G78" s="110"/>
      <c r="H78" s="110"/>
      <c r="I78" s="110"/>
      <c r="J78" s="110"/>
    </row>
    <row r="79" spans="1:10" ht="84" x14ac:dyDescent="0.15">
      <c r="A79" t="s">
        <v>2</v>
      </c>
      <c r="B79">
        <v>2</v>
      </c>
      <c r="D79" s="58" t="s">
        <v>100</v>
      </c>
      <c r="E79" s="40"/>
      <c r="F79" s="41"/>
      <c r="G79" s="41"/>
      <c r="H79" s="64"/>
      <c r="I79" s="64" t="str">
        <f>IF($H79="Elevé",4*$B79,IF($H79="Significatif",3*$B79,IF($H79="Modéré",2*$B79,IF($H79="Faible",1,IF($H79="N/A","-","Erreur")))))</f>
        <v>Erreur</v>
      </c>
      <c r="J79" s="42"/>
    </row>
    <row r="80" spans="1:10" x14ac:dyDescent="0.15">
      <c r="D80" s="109" t="s">
        <v>28</v>
      </c>
      <c r="E80" s="110"/>
      <c r="F80" s="110"/>
      <c r="G80" s="110"/>
      <c r="H80" s="110"/>
      <c r="I80" s="110"/>
      <c r="J80" s="110"/>
    </row>
    <row r="81" spans="2:10" ht="84" x14ac:dyDescent="0.15">
      <c r="B81">
        <v>1</v>
      </c>
      <c r="D81" s="4" t="s">
        <v>101</v>
      </c>
      <c r="E81" s="50"/>
      <c r="F81" s="51"/>
      <c r="G81" s="51"/>
      <c r="H81" s="65"/>
      <c r="I81" s="66" t="str">
        <f>IF($H81="Elevé",4*$B81,IF($H81="Significatif",3*$B81,IF($H81="Modéré",2*$B81,IF($H81="Faible",1,IF($H81="N/A","-","Erreur")))))</f>
        <v>Erreur</v>
      </c>
      <c r="J81" s="2"/>
    </row>
    <row r="82" spans="2:10" ht="84" x14ac:dyDescent="0.15">
      <c r="B82">
        <v>1</v>
      </c>
      <c r="D82" s="4" t="s">
        <v>102</v>
      </c>
      <c r="E82" s="50"/>
      <c r="F82" s="51"/>
      <c r="G82" s="51"/>
      <c r="H82" s="65"/>
      <c r="I82" s="66" t="str">
        <f>IF($H82="Elevé",4*$B82,IF($H82="Significatif",3*$B82,IF($H82="Modéré",2*$B82,IF($H82="Faible",1,IF($H82="N/A","-","Erreur")))))</f>
        <v>Erreur</v>
      </c>
      <c r="J82" s="17"/>
    </row>
    <row r="83" spans="2:10" ht="14" hidden="1" x14ac:dyDescent="0.15">
      <c r="D83" s="5" t="s">
        <v>11</v>
      </c>
      <c r="E83" s="6">
        <f>COUNT(B56:B82)</f>
        <v>20</v>
      </c>
      <c r="F83" s="7"/>
      <c r="G83" s="7"/>
      <c r="H83" s="26"/>
      <c r="I83" s="27" t="s">
        <v>53</v>
      </c>
      <c r="J83" s="28">
        <v>1</v>
      </c>
    </row>
    <row r="84" spans="2:10" ht="14" hidden="1" x14ac:dyDescent="0.15">
      <c r="D84" s="8" t="s">
        <v>12</v>
      </c>
      <c r="E84" s="9">
        <f>COUNT(B56:B82)-COUNTIF(H56:H82,"N/A")</f>
        <v>20</v>
      </c>
      <c r="F84" s="10"/>
      <c r="G84" s="10"/>
      <c r="H84" s="29"/>
      <c r="I84" s="30" t="s">
        <v>54</v>
      </c>
      <c r="J84" s="31">
        <f>((4*E84)+(4*E85))/E84</f>
        <v>7.4</v>
      </c>
    </row>
    <row r="85" spans="2:10" ht="28" hidden="1" x14ac:dyDescent="0.15">
      <c r="D85" s="8" t="s">
        <v>19</v>
      </c>
      <c r="E85" s="9">
        <f>COUNTIF(A56:A82,"X")-COUNTIFS(H56:H82,"N/A",A56:A82,"X")</f>
        <v>17</v>
      </c>
      <c r="F85" s="10"/>
      <c r="G85" s="10"/>
      <c r="H85" s="32"/>
      <c r="I85" s="30" t="s">
        <v>55</v>
      </c>
      <c r="J85" s="31">
        <f>(J84-J83)/4</f>
        <v>1.6</v>
      </c>
    </row>
    <row r="86" spans="2:10" ht="15" hidden="1" thickBot="1" x14ac:dyDescent="0.2">
      <c r="D86" s="8" t="s">
        <v>14</v>
      </c>
      <c r="E86" s="9">
        <f>SUM(I56:I82)</f>
        <v>0</v>
      </c>
      <c r="F86" s="10"/>
      <c r="G86" s="10"/>
      <c r="H86" s="32"/>
      <c r="I86" s="30" t="s">
        <v>56</v>
      </c>
      <c r="J86" s="31">
        <f>J83+J85</f>
        <v>2.6</v>
      </c>
    </row>
    <row r="87" spans="2:10" ht="14" hidden="1" x14ac:dyDescent="0.15">
      <c r="D87" s="11" t="s">
        <v>15</v>
      </c>
      <c r="E87" s="12">
        <f>E86/E84</f>
        <v>0</v>
      </c>
      <c r="F87" s="36"/>
      <c r="G87" s="36"/>
      <c r="H87" s="32"/>
      <c r="I87" s="30" t="s">
        <v>57</v>
      </c>
      <c r="J87" s="31">
        <f>J86+J85</f>
        <v>4.2</v>
      </c>
    </row>
    <row r="88" spans="2:10" ht="15" hidden="1" thickBot="1" x14ac:dyDescent="0.2">
      <c r="D88" s="13" t="s">
        <v>16</v>
      </c>
      <c r="E88" s="14" t="str">
        <f>IF(E87&lt;J86,"Faible",IF(E87&lt;J87,"Modéré",IF(E87&lt;J88,"Significatif","Elevé")))</f>
        <v>Faible</v>
      </c>
      <c r="F88" s="37"/>
      <c r="G88" s="37"/>
      <c r="H88" s="33"/>
      <c r="I88" s="34" t="s">
        <v>58</v>
      </c>
      <c r="J88" s="35">
        <f>J87+J85</f>
        <v>5.8000000000000007</v>
      </c>
    </row>
    <row r="89" spans="2:10" x14ac:dyDescent="0.15">
      <c r="D89" s="22"/>
      <c r="E89" s="23"/>
      <c r="F89" s="23"/>
      <c r="G89" s="23"/>
      <c r="H89" s="23"/>
      <c r="I89" s="24"/>
      <c r="J89" s="22"/>
    </row>
    <row r="90" spans="2:10" ht="12.75" customHeight="1" x14ac:dyDescent="0.15">
      <c r="D90" s="105" t="s">
        <v>5</v>
      </c>
      <c r="E90" s="103" t="s">
        <v>3</v>
      </c>
      <c r="F90" s="103" t="s">
        <v>4</v>
      </c>
      <c r="G90" s="103" t="s">
        <v>60</v>
      </c>
      <c r="H90" s="103" t="s">
        <v>6</v>
      </c>
      <c r="I90" s="103" t="s">
        <v>7</v>
      </c>
      <c r="J90" s="105" t="s">
        <v>8</v>
      </c>
    </row>
    <row r="91" spans="2:10" x14ac:dyDescent="0.15">
      <c r="D91" s="106"/>
      <c r="E91" s="104"/>
      <c r="F91" s="104"/>
      <c r="G91" s="104"/>
      <c r="H91" s="104"/>
      <c r="I91" s="104"/>
      <c r="J91" s="106"/>
    </row>
    <row r="92" spans="2:10" ht="16" x14ac:dyDescent="0.15">
      <c r="D92" s="107" t="s">
        <v>29</v>
      </c>
      <c r="E92" s="108"/>
      <c r="F92" s="108"/>
      <c r="G92" s="108"/>
      <c r="H92" s="108"/>
      <c r="I92" s="108"/>
      <c r="J92" s="108"/>
    </row>
    <row r="93" spans="2:10" x14ac:dyDescent="0.15">
      <c r="D93" s="94" t="s">
        <v>30</v>
      </c>
      <c r="E93" s="95"/>
      <c r="F93" s="95"/>
      <c r="G93" s="95"/>
      <c r="H93" s="95"/>
      <c r="I93" s="95"/>
      <c r="J93" s="95"/>
    </row>
    <row r="94" spans="2:10" ht="84" x14ac:dyDescent="0.15">
      <c r="B94">
        <v>1</v>
      </c>
      <c r="D94" s="4" t="s">
        <v>31</v>
      </c>
      <c r="E94" s="50"/>
      <c r="F94" s="51"/>
      <c r="G94" s="1"/>
      <c r="H94" s="66"/>
      <c r="I94" s="66" t="str">
        <f>IF($H94="Elevé",4*$B94,IF($H94="Significatif",3*$B94,IF($H94="Modéré",2*$B94,IF($H94="Faible",1,IF($H94="N/A","-","Erreur")))))</f>
        <v>Erreur</v>
      </c>
      <c r="J94" s="16"/>
    </row>
    <row r="95" spans="2:10" ht="84" x14ac:dyDescent="0.15">
      <c r="B95">
        <v>1</v>
      </c>
      <c r="D95" s="25" t="s">
        <v>32</v>
      </c>
      <c r="E95" s="50"/>
      <c r="F95" s="51"/>
      <c r="G95" s="1"/>
      <c r="H95" s="66"/>
      <c r="I95" s="66" t="str">
        <f>IF($H95="Elevé",4*$B95,IF($H95="Significatif",3*$B95,IF($H95="Modéré",2*$B95,IF($H95="Faible",1,IF($H95="N/A","-","Erreur")))))</f>
        <v>Erreur</v>
      </c>
      <c r="J95" s="16"/>
    </row>
    <row r="96" spans="2:10" ht="84" x14ac:dyDescent="0.15">
      <c r="B96">
        <v>1</v>
      </c>
      <c r="D96" s="25" t="s">
        <v>33</v>
      </c>
      <c r="E96" s="50"/>
      <c r="F96" s="51"/>
      <c r="G96" s="1"/>
      <c r="H96" s="66"/>
      <c r="I96" s="66" t="str">
        <f>IF($H96="Elevé",4*$B96,IF($H96="Significatif",3*$B96,IF($H96="Modéré",2*$B96,IF($H96="Faible",1,IF($H96="N/A","-","Erreur")))))</f>
        <v>Erreur</v>
      </c>
      <c r="J96" s="16"/>
    </row>
    <row r="97" spans="1:10" ht="84" x14ac:dyDescent="0.15">
      <c r="B97">
        <v>1</v>
      </c>
      <c r="D97" s="4" t="s">
        <v>34</v>
      </c>
      <c r="E97" s="50"/>
      <c r="F97" s="51"/>
      <c r="G97" s="1"/>
      <c r="H97" s="66"/>
      <c r="I97" s="66" t="str">
        <f>IF($H97="Elevé",4*$B97,IF($H97="Significatif",3*$B97,IF($H97="Modéré",2*$B97,IF($H97="Faible",1,IF($H97="N/A","-","Erreur")))))</f>
        <v>Erreur</v>
      </c>
      <c r="J97" s="2"/>
    </row>
    <row r="98" spans="1:10" x14ac:dyDescent="0.15">
      <c r="D98" s="109" t="s">
        <v>35</v>
      </c>
      <c r="E98" s="110"/>
      <c r="F98" s="110"/>
      <c r="G98" s="110"/>
      <c r="H98" s="110"/>
      <c r="I98" s="110"/>
      <c r="J98" s="110"/>
    </row>
    <row r="99" spans="1:10" ht="84" x14ac:dyDescent="0.15">
      <c r="A99" t="s">
        <v>2</v>
      </c>
      <c r="B99">
        <v>2</v>
      </c>
      <c r="D99" s="39" t="s">
        <v>69</v>
      </c>
      <c r="E99" s="40"/>
      <c r="F99" s="41"/>
      <c r="G99" s="41"/>
      <c r="H99" s="64"/>
      <c r="I99" s="64" t="str">
        <f>IF($H99="Elevé",4*$B99,IF($H99="Significatif",3*$B99,IF($H99="Modéré",2*$B99,IF($H99="Faible",1,IF($H99="N/A","-","Erreur")))))</f>
        <v>Erreur</v>
      </c>
      <c r="J99" s="43"/>
    </row>
    <row r="100" spans="1:10" ht="84" x14ac:dyDescent="0.15">
      <c r="A100" t="s">
        <v>2</v>
      </c>
      <c r="B100">
        <v>2</v>
      </c>
      <c r="D100" s="39" t="s">
        <v>103</v>
      </c>
      <c r="E100" s="40"/>
      <c r="F100" s="41"/>
      <c r="G100" s="41"/>
      <c r="H100" s="64"/>
      <c r="I100" s="64" t="str">
        <f>IF($H100="Elevé",4*$B100,IF($H100="Significatif",3*$B100,IF($H100="Modéré",2*$B100,IF($H100="Faible",1,IF($H100="N/A","-","Erreur")))))</f>
        <v>Erreur</v>
      </c>
      <c r="J100" s="43"/>
    </row>
    <row r="101" spans="1:10" ht="14" hidden="1" x14ac:dyDescent="0.15">
      <c r="D101" s="5" t="s">
        <v>11</v>
      </c>
      <c r="E101" s="6">
        <f>COUNT(B94:B100)</f>
        <v>6</v>
      </c>
      <c r="F101" s="7"/>
      <c r="G101" s="7"/>
      <c r="H101" s="26"/>
      <c r="I101" s="27" t="s">
        <v>53</v>
      </c>
      <c r="J101" s="28">
        <v>1</v>
      </c>
    </row>
    <row r="102" spans="1:10" ht="14" hidden="1" x14ac:dyDescent="0.15">
      <c r="D102" s="8" t="s">
        <v>12</v>
      </c>
      <c r="E102" s="9">
        <f>COUNT(B94:B100)-COUNTIF(H94:H100,"N/A")</f>
        <v>6</v>
      </c>
      <c r="F102" s="10"/>
      <c r="G102" s="10"/>
      <c r="H102" s="29"/>
      <c r="I102" s="30" t="s">
        <v>54</v>
      </c>
      <c r="J102" s="31">
        <f>((4*E102)+(4*E103))/E102</f>
        <v>5.333333333333333</v>
      </c>
    </row>
    <row r="103" spans="1:10" ht="28" hidden="1" x14ac:dyDescent="0.15">
      <c r="D103" s="8" t="s">
        <v>19</v>
      </c>
      <c r="E103" s="9">
        <f>COUNTIF(A94:A100,"X")-COUNTIFS(H94:H100,"N/A",A94:A100,"X")</f>
        <v>2</v>
      </c>
      <c r="F103" s="10"/>
      <c r="G103" s="10"/>
      <c r="H103" s="32"/>
      <c r="I103" s="30" t="s">
        <v>55</v>
      </c>
      <c r="J103" s="31">
        <f>(J102-J101)/4</f>
        <v>1.0833333333333333</v>
      </c>
    </row>
    <row r="104" spans="1:10" ht="15" hidden="1" thickBot="1" x14ac:dyDescent="0.2">
      <c r="D104" s="8" t="s">
        <v>14</v>
      </c>
      <c r="E104" s="9">
        <f>SUM(I94:I100)</f>
        <v>0</v>
      </c>
      <c r="F104" s="10"/>
      <c r="G104" s="10"/>
      <c r="H104" s="32"/>
      <c r="I104" s="30" t="s">
        <v>56</v>
      </c>
      <c r="J104" s="31">
        <f>J101+J103</f>
        <v>2.083333333333333</v>
      </c>
    </row>
    <row r="105" spans="1:10" ht="14" hidden="1" x14ac:dyDescent="0.15">
      <c r="D105" s="11" t="s">
        <v>15</v>
      </c>
      <c r="E105" s="12">
        <f>E104/E102</f>
        <v>0</v>
      </c>
      <c r="F105" s="36"/>
      <c r="G105" s="36"/>
      <c r="H105" s="32"/>
      <c r="I105" s="30" t="s">
        <v>57</v>
      </c>
      <c r="J105" s="31">
        <f>J104+J103</f>
        <v>3.1666666666666661</v>
      </c>
    </row>
    <row r="106" spans="1:10" ht="15" hidden="1" thickBot="1" x14ac:dyDescent="0.2">
      <c r="D106" s="13" t="s">
        <v>16</v>
      </c>
      <c r="E106" s="14" t="str">
        <f>IF(E105&lt;J104,"Faible",IF(E105&lt;J105,"Modéré",IF(E105&lt;J106,"Significatif","Elevé")))</f>
        <v>Faible</v>
      </c>
      <c r="F106" s="37"/>
      <c r="G106" s="37"/>
      <c r="H106" s="33"/>
      <c r="I106" s="34" t="s">
        <v>58</v>
      </c>
      <c r="J106" s="35">
        <f>J105+J103</f>
        <v>4.2499999999999991</v>
      </c>
    </row>
    <row r="107" spans="1:10" x14ac:dyDescent="0.15">
      <c r="D107" s="22"/>
      <c r="E107" s="23"/>
      <c r="F107" s="23"/>
      <c r="G107" s="23"/>
      <c r="H107" s="23"/>
      <c r="I107" s="24"/>
      <c r="J107" s="22"/>
    </row>
    <row r="108" spans="1:10" ht="12.75" customHeight="1" x14ac:dyDescent="0.15">
      <c r="D108" s="101" t="s">
        <v>5</v>
      </c>
      <c r="E108" s="102" t="s">
        <v>3</v>
      </c>
      <c r="F108" s="103" t="s">
        <v>4</v>
      </c>
      <c r="G108" s="102" t="s">
        <v>61</v>
      </c>
      <c r="H108" s="103" t="s">
        <v>6</v>
      </c>
      <c r="I108" s="103" t="s">
        <v>7</v>
      </c>
      <c r="J108" s="105" t="s">
        <v>8</v>
      </c>
    </row>
    <row r="109" spans="1:10" x14ac:dyDescent="0.15">
      <c r="D109" s="101"/>
      <c r="E109" s="102"/>
      <c r="F109" s="104"/>
      <c r="G109" s="102"/>
      <c r="H109" s="104"/>
      <c r="I109" s="104"/>
      <c r="J109" s="106"/>
    </row>
    <row r="110" spans="1:10" ht="16" x14ac:dyDescent="0.15">
      <c r="D110" s="99" t="s">
        <v>36</v>
      </c>
      <c r="E110" s="100"/>
      <c r="F110" s="100"/>
      <c r="G110" s="100"/>
      <c r="H110" s="100"/>
      <c r="I110" s="100"/>
      <c r="J110" s="100"/>
    </row>
    <row r="111" spans="1:10" ht="84" x14ac:dyDescent="0.15">
      <c r="B111">
        <v>1</v>
      </c>
      <c r="D111" s="25" t="s">
        <v>37</v>
      </c>
      <c r="E111" s="50"/>
      <c r="F111" s="51"/>
      <c r="G111" s="1"/>
      <c r="H111" s="66"/>
      <c r="I111" s="66" t="str">
        <f t="shared" ref="I111:I115" si="4">IF($H111="Elevé",4*$B111,IF($H111="Significatif",3*$B111,IF($H111="Modéré",2*$B111,IF($H111="Faible",1,IF($H111="N/A","-","Erreur")))))</f>
        <v>Erreur</v>
      </c>
      <c r="J111" s="2"/>
    </row>
    <row r="112" spans="1:10" ht="84" x14ac:dyDescent="0.15">
      <c r="B112">
        <v>1</v>
      </c>
      <c r="D112" s="25" t="s">
        <v>70</v>
      </c>
      <c r="E112" s="50"/>
      <c r="F112" s="51"/>
      <c r="G112" s="1"/>
      <c r="H112" s="66"/>
      <c r="I112" s="66" t="str">
        <f t="shared" si="4"/>
        <v>Erreur</v>
      </c>
      <c r="J112" s="2"/>
    </row>
    <row r="113" spans="1:10" ht="84" x14ac:dyDescent="0.15">
      <c r="A113" t="s">
        <v>2</v>
      </c>
      <c r="B113">
        <v>2</v>
      </c>
      <c r="D113" s="59" t="s">
        <v>38</v>
      </c>
      <c r="E113" s="40"/>
      <c r="F113" s="41"/>
      <c r="G113" s="41"/>
      <c r="H113" s="64"/>
      <c r="I113" s="64" t="str">
        <f t="shared" si="4"/>
        <v>Erreur</v>
      </c>
      <c r="J113" s="42"/>
    </row>
    <row r="114" spans="1:10" ht="84" x14ac:dyDescent="0.15">
      <c r="A114" t="s">
        <v>2</v>
      </c>
      <c r="B114">
        <v>2</v>
      </c>
      <c r="D114" s="59" t="s">
        <v>65</v>
      </c>
      <c r="E114" s="50"/>
      <c r="F114" s="51"/>
      <c r="G114" s="51"/>
      <c r="H114" s="65"/>
      <c r="I114" s="65" t="str">
        <f t="shared" si="4"/>
        <v>Erreur</v>
      </c>
      <c r="J114" s="52"/>
    </row>
    <row r="115" spans="1:10" ht="84" x14ac:dyDescent="0.15">
      <c r="A115" t="s">
        <v>2</v>
      </c>
      <c r="B115">
        <v>2</v>
      </c>
      <c r="D115" s="59" t="s">
        <v>104</v>
      </c>
      <c r="E115" s="40"/>
      <c r="F115" s="41"/>
      <c r="G115" s="41"/>
      <c r="H115" s="64"/>
      <c r="I115" s="64" t="str">
        <f t="shared" si="4"/>
        <v>Erreur</v>
      </c>
      <c r="J115" s="42"/>
    </row>
    <row r="116" spans="1:10" ht="14" hidden="1" x14ac:dyDescent="0.15">
      <c r="D116" s="5" t="s">
        <v>11</v>
      </c>
      <c r="E116" s="6">
        <f>COUNT(B111:B115)</f>
        <v>5</v>
      </c>
      <c r="F116" s="7"/>
      <c r="G116" s="7"/>
      <c r="H116" s="26"/>
      <c r="I116" s="27" t="s">
        <v>53</v>
      </c>
      <c r="J116" s="28">
        <v>1</v>
      </c>
    </row>
    <row r="117" spans="1:10" ht="14" hidden="1" x14ac:dyDescent="0.15">
      <c r="D117" s="8" t="s">
        <v>12</v>
      </c>
      <c r="E117" s="9">
        <f>COUNT(B111:B115)-COUNTIF(H111:H115,"N/A")</f>
        <v>5</v>
      </c>
      <c r="F117" s="10"/>
      <c r="G117" s="10"/>
      <c r="H117" s="29"/>
      <c r="I117" s="30" t="s">
        <v>54</v>
      </c>
      <c r="J117" s="31">
        <f>((4*E117)+(4*E118))/E117</f>
        <v>6.4</v>
      </c>
    </row>
    <row r="118" spans="1:10" ht="28" hidden="1" x14ac:dyDescent="0.15">
      <c r="D118" s="8" t="s">
        <v>19</v>
      </c>
      <c r="E118" s="9">
        <f>COUNTIF(A111:A115,"X")-COUNTIFS(H111:H115,"N/A",A111:A115,"X")</f>
        <v>3</v>
      </c>
      <c r="F118" s="10"/>
      <c r="G118" s="10"/>
      <c r="H118" s="32"/>
      <c r="I118" s="30" t="s">
        <v>55</v>
      </c>
      <c r="J118" s="31">
        <f>(J117-J116)/4</f>
        <v>1.35</v>
      </c>
    </row>
    <row r="119" spans="1:10" ht="15" hidden="1" thickBot="1" x14ac:dyDescent="0.2">
      <c r="D119" s="8" t="s">
        <v>14</v>
      </c>
      <c r="E119" s="9">
        <f>SUM(I111:I115)</f>
        <v>0</v>
      </c>
      <c r="F119" s="10"/>
      <c r="G119" s="10"/>
      <c r="H119" s="32"/>
      <c r="I119" s="30" t="s">
        <v>56</v>
      </c>
      <c r="J119" s="31">
        <f>J116+J118</f>
        <v>2.35</v>
      </c>
    </row>
    <row r="120" spans="1:10" ht="14" hidden="1" x14ac:dyDescent="0.15">
      <c r="D120" s="11" t="s">
        <v>15</v>
      </c>
      <c r="E120" s="12">
        <f>E119/E117</f>
        <v>0</v>
      </c>
      <c r="F120" s="36"/>
      <c r="G120" s="36"/>
      <c r="H120" s="32"/>
      <c r="I120" s="30" t="s">
        <v>57</v>
      </c>
      <c r="J120" s="31">
        <f>J119+J118</f>
        <v>3.7</v>
      </c>
    </row>
    <row r="121" spans="1:10" ht="15" hidden="1" thickBot="1" x14ac:dyDescent="0.2">
      <c r="D121" s="13" t="s">
        <v>16</v>
      </c>
      <c r="E121" s="14" t="str">
        <f>IF(E120&lt;J119,"Faible",IF(E120&lt;J120,"Modéré",IF(E120&lt;J121,"Significatif","Elevé")))</f>
        <v>Faible</v>
      </c>
      <c r="F121" s="37"/>
      <c r="G121" s="37"/>
      <c r="H121" s="33"/>
      <c r="I121" s="34" t="s">
        <v>58</v>
      </c>
      <c r="J121" s="35">
        <f>J120+J118</f>
        <v>5.0500000000000007</v>
      </c>
    </row>
    <row r="122" spans="1:10" x14ac:dyDescent="0.15">
      <c r="D122" s="22"/>
      <c r="E122" s="23"/>
      <c r="F122" s="23"/>
      <c r="G122" s="23"/>
      <c r="H122" s="23"/>
      <c r="I122" s="24"/>
      <c r="J122" s="22"/>
    </row>
    <row r="123" spans="1:10" x14ac:dyDescent="0.15">
      <c r="D123" s="22"/>
      <c r="E123" s="23"/>
      <c r="F123" s="23"/>
      <c r="G123" s="23"/>
      <c r="H123" s="23"/>
      <c r="I123" s="24"/>
      <c r="J123" s="22"/>
    </row>
    <row r="124" spans="1:10" ht="12.75" customHeight="1" x14ac:dyDescent="0.15">
      <c r="D124" s="101" t="s">
        <v>5</v>
      </c>
      <c r="E124" s="102" t="s">
        <v>3</v>
      </c>
      <c r="F124" s="103" t="s">
        <v>4</v>
      </c>
      <c r="G124" s="102" t="s">
        <v>60</v>
      </c>
      <c r="H124" s="103" t="s">
        <v>6</v>
      </c>
      <c r="I124" s="103" t="s">
        <v>7</v>
      </c>
      <c r="J124" s="105" t="s">
        <v>8</v>
      </c>
    </row>
    <row r="125" spans="1:10" x14ac:dyDescent="0.15">
      <c r="D125" s="101"/>
      <c r="E125" s="102"/>
      <c r="F125" s="104"/>
      <c r="G125" s="102"/>
      <c r="H125" s="104"/>
      <c r="I125" s="104"/>
      <c r="J125" s="106"/>
    </row>
    <row r="126" spans="1:10" ht="16" x14ac:dyDescent="0.15">
      <c r="D126" s="92" t="s">
        <v>39</v>
      </c>
      <c r="E126" s="93"/>
      <c r="F126" s="93"/>
      <c r="G126" s="93"/>
      <c r="H126" s="93"/>
      <c r="I126" s="93"/>
      <c r="J126" s="93"/>
    </row>
    <row r="127" spans="1:10" x14ac:dyDescent="0.15">
      <c r="D127" s="94" t="s">
        <v>40</v>
      </c>
      <c r="E127" s="95"/>
      <c r="F127" s="95"/>
      <c r="G127" s="95"/>
      <c r="H127" s="95"/>
      <c r="I127" s="95"/>
      <c r="J127" s="95"/>
    </row>
    <row r="128" spans="1:10" ht="84" x14ac:dyDescent="0.15">
      <c r="B128">
        <v>1</v>
      </c>
      <c r="D128" s="60" t="s">
        <v>41</v>
      </c>
      <c r="E128" s="50"/>
      <c r="F128" s="51"/>
      <c r="G128" s="1"/>
      <c r="H128" s="66"/>
      <c r="I128" s="66" t="str">
        <f>IF($H128="Elevé",4*$B128,IF($H128="Significatif",3*$B128,IF($H128="Modéré",2*$B128,IF($H128="Faible",1,IF($H128="N/A","-","Erreur")))))</f>
        <v>Erreur</v>
      </c>
      <c r="J128" s="15"/>
    </row>
    <row r="129" spans="1:10" ht="84" x14ac:dyDescent="0.15">
      <c r="A129" t="s">
        <v>2</v>
      </c>
      <c r="B129">
        <v>2</v>
      </c>
      <c r="D129" s="58" t="s">
        <v>105</v>
      </c>
      <c r="E129" s="40"/>
      <c r="F129" s="41"/>
      <c r="G129" s="41"/>
      <c r="H129" s="64"/>
      <c r="I129" s="64" t="str">
        <f>IF($H129="Elevé",4*$B129,IF($H129="Significatif",3*$B129,IF($H129="Modéré",2*$B129,IF($H129="Faible",1,IF($H129="N/A","-","Erreur")))))</f>
        <v>Erreur</v>
      </c>
      <c r="J129" s="44"/>
    </row>
    <row r="130" spans="1:10" ht="84" x14ac:dyDescent="0.15">
      <c r="A130" t="s">
        <v>2</v>
      </c>
      <c r="B130">
        <v>2</v>
      </c>
      <c r="D130" s="58" t="s">
        <v>106</v>
      </c>
      <c r="E130" s="40"/>
      <c r="F130" s="41"/>
      <c r="G130" s="41"/>
      <c r="H130" s="64"/>
      <c r="I130" s="64" t="str">
        <f t="shared" ref="I130:I133" si="5">IF($H130="Elevé",4*$B130,IF($H130="Significatif",3*$B130,IF($H130="Modéré",2*$B130,IF($H130="Faible",1,IF($H130="N/A","-","Erreur")))))</f>
        <v>Erreur</v>
      </c>
      <c r="J130" s="44"/>
    </row>
    <row r="131" spans="1:10" ht="84" x14ac:dyDescent="0.15">
      <c r="A131" t="s">
        <v>2</v>
      </c>
      <c r="B131">
        <v>2</v>
      </c>
      <c r="D131" s="58" t="s">
        <v>107</v>
      </c>
      <c r="E131" s="40"/>
      <c r="F131" s="41"/>
      <c r="G131" s="41"/>
      <c r="H131" s="64"/>
      <c r="I131" s="64" t="str">
        <f t="shared" si="5"/>
        <v>Erreur</v>
      </c>
      <c r="J131" s="44"/>
    </row>
    <row r="132" spans="1:10" ht="84" x14ac:dyDescent="0.15">
      <c r="A132" t="s">
        <v>2</v>
      </c>
      <c r="B132">
        <v>2</v>
      </c>
      <c r="D132" s="58" t="s">
        <v>108</v>
      </c>
      <c r="E132" s="40"/>
      <c r="F132" s="41"/>
      <c r="G132" s="41"/>
      <c r="H132" s="64"/>
      <c r="I132" s="64" t="str">
        <f t="shared" si="5"/>
        <v>Erreur</v>
      </c>
      <c r="J132" s="44"/>
    </row>
    <row r="133" spans="1:10" ht="84" x14ac:dyDescent="0.15">
      <c r="A133" t="s">
        <v>2</v>
      </c>
      <c r="B133">
        <v>2</v>
      </c>
      <c r="D133" s="61" t="s">
        <v>109</v>
      </c>
      <c r="E133" s="40"/>
      <c r="F133" s="41"/>
      <c r="G133" s="41"/>
      <c r="H133" s="64"/>
      <c r="I133" s="64" t="str">
        <f t="shared" si="5"/>
        <v>Erreur</v>
      </c>
      <c r="J133" s="45"/>
    </row>
    <row r="134" spans="1:10" ht="29" customHeight="1" x14ac:dyDescent="0.15">
      <c r="D134" s="94" t="s">
        <v>62</v>
      </c>
      <c r="E134" s="95"/>
      <c r="F134" s="95"/>
      <c r="G134" s="95"/>
      <c r="H134" s="95"/>
      <c r="I134" s="95"/>
      <c r="J134" s="95"/>
    </row>
    <row r="135" spans="1:10" ht="84" x14ac:dyDescent="0.15">
      <c r="B135">
        <v>1</v>
      </c>
      <c r="D135" s="62" t="s">
        <v>110</v>
      </c>
      <c r="E135" s="50"/>
      <c r="F135" s="51"/>
      <c r="G135" s="1"/>
      <c r="H135" s="66"/>
      <c r="I135" s="66" t="str">
        <f>IF($H135="Elevé",4*$B135,IF($H135="Significatif",3*$B135,IF($H135="Modéré",2*$B135,IF($H135="Faible",1,IF($H135="N/A","-","Erreur")))))</f>
        <v>Erreur</v>
      </c>
      <c r="J135" s="38"/>
    </row>
    <row r="136" spans="1:10" s="67" customFormat="1" ht="14" hidden="1" x14ac:dyDescent="0.15">
      <c r="D136" s="68" t="s">
        <v>42</v>
      </c>
      <c r="E136" s="69">
        <f>COUNT(B128:B135)</f>
        <v>7</v>
      </c>
      <c r="F136" s="70"/>
      <c r="G136" s="70"/>
      <c r="H136" s="71"/>
      <c r="I136" s="72" t="s">
        <v>53</v>
      </c>
      <c r="J136" s="73">
        <v>1</v>
      </c>
    </row>
    <row r="137" spans="1:10" s="67" customFormat="1" ht="14" hidden="1" x14ac:dyDescent="0.15">
      <c r="D137" s="74" t="s">
        <v>43</v>
      </c>
      <c r="E137" s="75">
        <f>COUNT(B128:B135)-COUNTIF(H128:H133,"N/A")</f>
        <v>7</v>
      </c>
      <c r="F137" s="76"/>
      <c r="G137" s="76"/>
      <c r="H137" s="77"/>
      <c r="I137" s="78" t="s">
        <v>54</v>
      </c>
      <c r="J137" s="79">
        <f>((4*E137)+(4*E138))/E137</f>
        <v>6.8571428571428568</v>
      </c>
    </row>
    <row r="138" spans="1:10" s="67" customFormat="1" ht="28" hidden="1" x14ac:dyDescent="0.15">
      <c r="D138" s="74" t="s">
        <v>19</v>
      </c>
      <c r="E138" s="75">
        <f>COUNTIF(A128:A135,"X")-COUNTIFS(H128:H135,"N/A",A128:A135,"X")</f>
        <v>5</v>
      </c>
      <c r="F138" s="76"/>
      <c r="G138" s="76"/>
      <c r="H138" s="80"/>
      <c r="I138" s="78" t="s">
        <v>55</v>
      </c>
      <c r="J138" s="79">
        <f>(J137-J136)/4</f>
        <v>1.4642857142857142</v>
      </c>
    </row>
    <row r="139" spans="1:10" s="67" customFormat="1" ht="15" hidden="1" thickBot="1" x14ac:dyDescent="0.2">
      <c r="D139" s="74" t="s">
        <v>44</v>
      </c>
      <c r="E139" s="75">
        <f>SUM(I128:I135)</f>
        <v>0</v>
      </c>
      <c r="F139" s="76"/>
      <c r="G139" s="76"/>
      <c r="H139" s="80"/>
      <c r="I139" s="78" t="s">
        <v>56</v>
      </c>
      <c r="J139" s="79">
        <f>J136+J138</f>
        <v>2.4642857142857144</v>
      </c>
    </row>
    <row r="140" spans="1:10" s="67" customFormat="1" ht="14" hidden="1" x14ac:dyDescent="0.15">
      <c r="D140" s="81" t="s">
        <v>15</v>
      </c>
      <c r="E140" s="82">
        <f>E139/E137</f>
        <v>0</v>
      </c>
      <c r="F140" s="83"/>
      <c r="G140" s="83"/>
      <c r="H140" s="80"/>
      <c r="I140" s="78" t="s">
        <v>57</v>
      </c>
      <c r="J140" s="79">
        <f>J139+J138</f>
        <v>3.9285714285714288</v>
      </c>
    </row>
    <row r="141" spans="1:10" s="67" customFormat="1" ht="15" hidden="1" thickBot="1" x14ac:dyDescent="0.2">
      <c r="D141" s="84" t="s">
        <v>45</v>
      </c>
      <c r="E141" s="85" t="str">
        <f>IF(E140&lt;J139,"Faible",IF(E140&lt;J140,"Modéré",IF(E140&lt;J141,"Significatif","Elevé")))</f>
        <v>Faible</v>
      </c>
      <c r="F141" s="86"/>
      <c r="G141" s="86"/>
      <c r="H141" s="87"/>
      <c r="I141" s="88" t="s">
        <v>58</v>
      </c>
      <c r="J141" s="89">
        <f>J140+J138</f>
        <v>5.3928571428571432</v>
      </c>
    </row>
    <row r="142" spans="1:10" x14ac:dyDescent="0.15">
      <c r="D142" s="22"/>
      <c r="E142" s="23"/>
      <c r="F142" s="23"/>
      <c r="G142" s="23"/>
      <c r="H142" s="23"/>
      <c r="I142" s="24"/>
      <c r="J142" s="22"/>
    </row>
    <row r="144" spans="1:10" ht="16" hidden="1" x14ac:dyDescent="0.15">
      <c r="D144" s="96" t="s">
        <v>46</v>
      </c>
      <c r="E144" s="97"/>
      <c r="F144" s="97"/>
      <c r="G144" s="97"/>
      <c r="H144" s="97"/>
      <c r="I144" s="97"/>
      <c r="J144" s="98"/>
    </row>
    <row r="145" spans="4:10" ht="14" hidden="1" x14ac:dyDescent="0.15">
      <c r="D145" s="5" t="s">
        <v>47</v>
      </c>
      <c r="E145" s="6">
        <f>COUNT(B7:B135)</f>
        <v>55</v>
      </c>
      <c r="F145" s="7"/>
      <c r="G145" s="7"/>
      <c r="H145" s="26"/>
      <c r="I145" s="27" t="s">
        <v>53</v>
      </c>
      <c r="J145" s="28">
        <v>1</v>
      </c>
    </row>
    <row r="146" spans="4:10" ht="14" hidden="1" x14ac:dyDescent="0.15">
      <c r="D146" s="8" t="s">
        <v>48</v>
      </c>
      <c r="E146" s="9">
        <f>COUNT(B7:B135)-COUNTIF(H7:H135,"N/A")</f>
        <v>55</v>
      </c>
      <c r="F146" s="10"/>
      <c r="G146" s="10"/>
      <c r="H146" s="29"/>
      <c r="I146" s="30" t="s">
        <v>54</v>
      </c>
      <c r="J146" s="31">
        <f>((4*E146)+(4*E147))/E146</f>
        <v>6.4727272727272727</v>
      </c>
    </row>
    <row r="147" spans="4:10" ht="14" hidden="1" x14ac:dyDescent="0.15">
      <c r="D147" s="8" t="s">
        <v>49</v>
      </c>
      <c r="E147" s="9">
        <f>COUNTIF(A7:A133,"X")-COUNTIFS(H7:H133,"N/A",A7:A133,"X")</f>
        <v>34</v>
      </c>
      <c r="F147" s="10"/>
      <c r="G147" s="10"/>
      <c r="H147" s="32"/>
      <c r="I147" s="30" t="s">
        <v>55</v>
      </c>
      <c r="J147" s="31">
        <f>(J146-J145)/4</f>
        <v>1.3681818181818182</v>
      </c>
    </row>
    <row r="148" spans="4:10" ht="15" hidden="1" thickBot="1" x14ac:dyDescent="0.2">
      <c r="D148" s="8" t="s">
        <v>50</v>
      </c>
      <c r="E148" s="9">
        <f>SUM(E17,E32,E47,E86,E104,E119,E139)</f>
        <v>0</v>
      </c>
      <c r="F148" s="10"/>
      <c r="G148" s="10"/>
      <c r="H148" s="32"/>
      <c r="I148" s="30" t="s">
        <v>56</v>
      </c>
      <c r="J148" s="31">
        <f>J145+J147</f>
        <v>2.3681818181818182</v>
      </c>
    </row>
    <row r="149" spans="4:10" ht="14" hidden="1" x14ac:dyDescent="0.15">
      <c r="D149" s="11" t="s">
        <v>51</v>
      </c>
      <c r="E149" s="12">
        <f>E148/E146</f>
        <v>0</v>
      </c>
      <c r="F149" s="36"/>
      <c r="G149" s="36"/>
      <c r="H149" s="32"/>
      <c r="I149" s="30" t="s">
        <v>57</v>
      </c>
      <c r="J149" s="31">
        <f>J148+J147</f>
        <v>3.7363636363636363</v>
      </c>
    </row>
    <row r="150" spans="4:10" ht="15" hidden="1" thickBot="1" x14ac:dyDescent="0.2">
      <c r="D150" s="13" t="s">
        <v>52</v>
      </c>
      <c r="E150" s="14" t="str">
        <f>IF(E149&lt;J148,"Faible",IF(E149&lt;J149,"Modéré",IF(E149&lt;J150,"Significatif","Elevé")))</f>
        <v>Faible</v>
      </c>
      <c r="F150" s="37"/>
      <c r="G150" s="37"/>
      <c r="H150" s="33"/>
      <c r="I150" s="34" t="s">
        <v>58</v>
      </c>
      <c r="J150" s="35">
        <f>J149+J147</f>
        <v>5.1045454545454545</v>
      </c>
    </row>
  </sheetData>
  <sheetProtection algorithmName="SHA-512" hashValue="LFcBhk+IUzlGRkULqxmjRC8wdSoa6Z9eXoFLozK1FKw3ixMYthx3YrHIsdvQbUqnMV7s5FcHnBL3QD78UYYd0A==" saltValue="ac939ZT1CzKEFsByVW2DGg==" spinCount="100000" sheet="1" objects="1" scenarios="1"/>
  <mergeCells count="70">
    <mergeCell ref="J4:J5"/>
    <mergeCell ref="D6:J6"/>
    <mergeCell ref="D21:D22"/>
    <mergeCell ref="E21:E22"/>
    <mergeCell ref="F21:F22"/>
    <mergeCell ref="G21:G22"/>
    <mergeCell ref="H21:H22"/>
    <mergeCell ref="I21:I22"/>
    <mergeCell ref="J21:J22"/>
    <mergeCell ref="D4:D5"/>
    <mergeCell ref="E4:E5"/>
    <mergeCell ref="F4:F5"/>
    <mergeCell ref="G4:G5"/>
    <mergeCell ref="H4:H5"/>
    <mergeCell ref="I4:I5"/>
    <mergeCell ref="D23:J23"/>
    <mergeCell ref="D36:D37"/>
    <mergeCell ref="E36:E37"/>
    <mergeCell ref="F36:F37"/>
    <mergeCell ref="G36:G37"/>
    <mergeCell ref="H36:H37"/>
    <mergeCell ref="I36:I37"/>
    <mergeCell ref="J36:J37"/>
    <mergeCell ref="D71:J71"/>
    <mergeCell ref="D38:J38"/>
    <mergeCell ref="D52:D53"/>
    <mergeCell ref="E52:E53"/>
    <mergeCell ref="F52:F53"/>
    <mergeCell ref="G52:G53"/>
    <mergeCell ref="H52:H53"/>
    <mergeCell ref="I52:I53"/>
    <mergeCell ref="J52:J53"/>
    <mergeCell ref="D54:J54"/>
    <mergeCell ref="D55:J55"/>
    <mergeCell ref="D58:J58"/>
    <mergeCell ref="D61:J61"/>
    <mergeCell ref="D64:J64"/>
    <mergeCell ref="I108:I109"/>
    <mergeCell ref="J108:J109"/>
    <mergeCell ref="D73:J73"/>
    <mergeCell ref="D78:J78"/>
    <mergeCell ref="D80:J80"/>
    <mergeCell ref="D90:D91"/>
    <mergeCell ref="E90:E91"/>
    <mergeCell ref="F90:F91"/>
    <mergeCell ref="G90:G91"/>
    <mergeCell ref="H90:H91"/>
    <mergeCell ref="I90:I91"/>
    <mergeCell ref="J90:J91"/>
    <mergeCell ref="D108:D109"/>
    <mergeCell ref="E108:E109"/>
    <mergeCell ref="F108:F109"/>
    <mergeCell ref="G108:G109"/>
    <mergeCell ref="H108:H109"/>
    <mergeCell ref="E3:J3"/>
    <mergeCell ref="D126:J126"/>
    <mergeCell ref="D127:J127"/>
    <mergeCell ref="D134:J134"/>
    <mergeCell ref="D144:J144"/>
    <mergeCell ref="D110:J110"/>
    <mergeCell ref="D124:D125"/>
    <mergeCell ref="E124:E125"/>
    <mergeCell ref="F124:F125"/>
    <mergeCell ref="G124:G125"/>
    <mergeCell ref="H124:H125"/>
    <mergeCell ref="I124:I125"/>
    <mergeCell ref="J124:J125"/>
    <mergeCell ref="D92:J92"/>
    <mergeCell ref="D93:J93"/>
    <mergeCell ref="D98:J98"/>
  </mergeCells>
  <dataValidations count="7">
    <dataValidation type="list" allowBlank="1" showInputMessage="1" showErrorMessage="1" sqref="H94:H97 H135 H99:H100 H128:H133 H111:H115" xr:uid="{00000000-0002-0000-0000-000000000000}">
      <formula1>"N/A,Elevé, Significatif,Modéré,Faible"</formula1>
    </dataValidation>
    <dataValidation type="list" allowBlank="1" showInputMessage="1" showErrorMessage="1" sqref="H59:H60 H62:H63 H65:H70 H79 H81:H82 H74:H77 H72 H56:H57" xr:uid="{00000000-0002-0000-0000-000001000000}">
      <formula1>"N/A,Elevé,Significatif,Modéré,Faible"</formula1>
    </dataValidation>
    <dataValidation type="list" allowBlank="1" showInputMessage="1" showErrorMessage="1" sqref="H7:H13 H24:H28 H39:H43" xr:uid="{00000000-0002-0000-0000-000002000000}">
      <formula1>"N/A,Elevé, Significatif, Modéré, Faible"</formula1>
    </dataValidation>
    <dataValidation type="list" allowBlank="1" showInputMessage="1" showErrorMessage="1" errorTitle="Enter &quot;a&quot; only" promptTitle="Enter &quot;a&quot; only" sqref="F59:F60 F62:F63 F65:F70 F79 F94:F97 F135 F7:F13 F24:F28 F39:F43 F99:F100 F81:F82 F74:F77 F72 F56:F57 F128:F133 F111:F115" xr:uid="{00000000-0002-0000-0000-000003000000}">
      <formula1>"Non"</formula1>
    </dataValidation>
    <dataValidation type="list" allowBlank="1" showInputMessage="1" showErrorMessage="1" errorTitle="Enter &quot;a&quot; only" promptTitle="Enter &quot;a&quot; only" sqref="E59:E60 E62:E63 E65:E70 E79 E94:E97 E135 E7:E13 E24:E28 E39:E43 E99:E100 E81:E82 E74:E77 E72 E56:E57 E128:E133 E111:E115" xr:uid="{00000000-0002-0000-0000-000004000000}">
      <formula1>"Oui"</formula1>
    </dataValidation>
    <dataValidation type="list" allowBlank="1" showInputMessage="1" showErrorMessage="1" errorTitle="Enter &quot;a&quot; only" promptTitle="Enter &quot;a&quot; only" sqref="G59:G60 G62:G63 G65:G70 G79 G94:G97 G135 G7:G13 G24:G28 G99:G100 G81:G82 G74:G77 G72 G56:G57 G128:G133 G111:G115" xr:uid="{00000000-0002-0000-0000-000005000000}">
      <formula1>"N/A"</formula1>
    </dataValidation>
    <dataValidation type="list" allowBlank="1" showDropDown="1" showInputMessage="1" showErrorMessage="1" errorTitle="Enter &quot;a&quot; only" promptTitle="Enter &quot;a&quot; only" sqref="G39:G43" xr:uid="{00000000-0002-0000-0000-000006000000}">
      <formula1>"N/A"</formula1>
    </dataValidation>
  </dataValidations>
  <pageMargins left="0.34" right="0.17" top="0.25" bottom="0.32" header="0.17" footer="0.19"/>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F764B96DC53242AAEDD919BAD13001" ma:contentTypeVersion="9" ma:contentTypeDescription="Create a new document." ma:contentTypeScope="" ma:versionID="cb9f48bc5fd4b85b9d55d5624af790a5">
  <xsd:schema xmlns:xsd="http://www.w3.org/2001/XMLSchema" xmlns:xs="http://www.w3.org/2001/XMLSchema" xmlns:p="http://schemas.microsoft.com/office/2006/metadata/properties" xmlns:ns2="a05ba9a2-7b22-49fc-bc05-68debef467ae" xmlns:ns3="5342b5e0-8088-4db0-bcd7-31b611afc405" targetNamespace="http://schemas.microsoft.com/office/2006/metadata/properties" ma:root="true" ma:fieldsID="8bfa1b10f993bda86ab00485d03384a7" ns2:_="" ns3:_="">
    <xsd:import namespace="a05ba9a2-7b22-49fc-bc05-68debef467ae"/>
    <xsd:import namespace="5342b5e0-8088-4db0-bcd7-31b611afc405"/>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ba9a2-7b22-49fc-bc05-68debef467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42b5e0-8088-4db0-bcd7-31b611afc405"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96717D-374D-4097-A713-50C5A20419E8}">
  <ds:schemaRefs>
    <ds:schemaRef ds:uri="http://schemas.microsoft.com/office/2006/metadata/contentType"/>
    <ds:schemaRef ds:uri="http://schemas.microsoft.com/office/2006/metadata/properties/metaAttributes"/>
    <ds:schemaRef ds:uri="http://www.w3.org/2000/xmlns/"/>
    <ds:schemaRef ds:uri="http://www.w3.org/2001/XMLSchema"/>
    <ds:schemaRef ds:uri="a05ba9a2-7b22-49fc-bc05-68debef467ae"/>
    <ds:schemaRef ds:uri="5342b5e0-8088-4db0-bcd7-31b611afc4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5D5EF6-1F86-4791-AEFF-2D34A6766ED3}">
  <ds:schemaRefs>
    <ds:schemaRef ds:uri="http://schemas.microsoft.com/sharepoint/v3/contenttype/forms"/>
  </ds:schemaRefs>
</ds:datastoreItem>
</file>

<file path=customXml/itemProps3.xml><?xml version="1.0" encoding="utf-8"?>
<ds:datastoreItem xmlns:ds="http://schemas.openxmlformats.org/officeDocument/2006/customXml" ds:itemID="{073D57AF-5441-4AF0-9CA2-CA8EEA31F4D6}">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ICAHD DUE DIligence</vt:lpstr>
    </vt:vector>
  </TitlesOfParts>
  <Company>Moore Stephens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Acland</dc:creator>
  <cp:lastModifiedBy>Icahd international</cp:lastModifiedBy>
  <cp:lastPrinted>2023-05-24T13:10:10Z</cp:lastPrinted>
  <dcterms:created xsi:type="dcterms:W3CDTF">2016-01-06T14:37:52Z</dcterms:created>
  <dcterms:modified xsi:type="dcterms:W3CDTF">2023-11-13T19:04:38Z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0x010100E1F764B96DC53242AAEDD919BAD13001</vt:lpwstr>
  </property>
</Properties>
</file>